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codeName="ThisWorkbook" defaultThemeVersion="166925"/>
  <mc:AlternateContent xmlns:mc="http://schemas.openxmlformats.org/markup-compatibility/2006">
    <mc:Choice Requires="x15">
      <x15ac:absPath xmlns:x15ac="http://schemas.microsoft.com/office/spreadsheetml/2010/11/ac" url="/Users/user/Downloads/"/>
    </mc:Choice>
  </mc:AlternateContent>
  <xr:revisionPtr revIDLastSave="0" documentId="13_ncr:1_{9C567A40-FDED-604B-9542-9E2693F7EC55}" xr6:coauthVersionLast="47" xr6:coauthVersionMax="47" xr10:uidLastSave="{00000000-0000-0000-0000-000000000000}"/>
  <workbookProtection workbookAlgorithmName="SHA-512" workbookHashValue="QN+sxkimgNjiQIqDjhCToeBF7q7JkJQ5qCJgvireHRYVP6nuU4VunW2tsAHUYzdBDCf96PjWYxvaG5n/BVZxSg==" workbookSaltValue="WTHV9lOTDnjMgOsGR50s5g==" workbookSpinCount="100000" lockStructure="1"/>
  <bookViews>
    <workbookView xWindow="0" yWindow="500" windowWidth="28800" windowHeight="17500" xr2:uid="{CCA119CF-5A52-1E44-8E09-BA6CAC92869E}"/>
  </bookViews>
  <sheets>
    <sheet name="Ens ord Manuel" sheetId="6" r:id="rId1"/>
    <sheet name="Ens ord Calcul" sheetId="1" r:id="rId2"/>
    <sheet name="Ens spécialisé" sheetId="7" r:id="rId3"/>
    <sheet name="Liste" sheetId="5" state="hidden" r:id="rId4"/>
    <sheet name="Norme" sheetId="2" state="hidden" r:id="rId5"/>
    <sheet name="Pas Touch" sheetId="3" state="hidden" r:id="rId6"/>
    <sheet name="Pas Touch2" sheetId="4" state="hidden" r:id="rId7"/>
  </sheets>
  <externalReferences>
    <externalReference r:id="rId8"/>
  </externalReferences>
  <definedNames>
    <definedName name="EmptyCell">'Ens ord Calcul'!$AA$1</definedName>
    <definedName name="Liste_OBG">OFFSET('Pas Touch'!$G$1,MATCH('Ens ord Calcul'!$A$10&amp;"_"&amp;'Ens ord Calcul'!$C$10,'Pas Touch'!$H:$H,0)-1,0,COUNTIF('Pas Touch'!$H:$H,'Ens ord Calcul'!$A$10&amp;"_"&amp;'Ens ord Calcul'!$C$10),1)</definedName>
    <definedName name="ListeGroupeValide">IF(ISNA(MATCH('Ens ord Calcul'!XEZ3,SecteursExclus,0)),INDIRECT("Secteur"&amp;'Ens ord Calcul'!XEZ3),INDIRECT("Vide"))</definedName>
    <definedName name="ListeVide">[1]Feuil1!$Y$1:$Y$1</definedName>
    <definedName name="Secteur6">'Pas Touch'!$B$212:$D$212</definedName>
    <definedName name="Secteur8">'Pas Touch'!$B$213:$C$213</definedName>
    <definedName name="SecteursExclus">Liste!$F$1:$F$5</definedName>
    <definedName name="Vide">Liste!$F$8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Q24" i="7" l="1"/>
  <c r="T24" i="7" s="1"/>
  <c r="P20" i="7"/>
  <c r="S20" i="7" s="1"/>
  <c r="F10" i="1" a="1"/>
  <c r="F10" i="1" s="1"/>
  <c r="H10" i="1" s="1"/>
  <c r="I10" i="1" s="1"/>
  <c r="AA71" i="1" a="1"/>
  <c r="AA71" i="1" s="1"/>
  <c r="K71" i="1"/>
  <c r="J71" i="1"/>
  <c r="I71" i="1"/>
  <c r="H71" i="1"/>
  <c r="F71" i="1" a="1"/>
  <c r="F71" i="1" s="1"/>
  <c r="E71" i="1" a="1"/>
  <c r="E71" i="1" s="1"/>
  <c r="AA70" i="1" a="1"/>
  <c r="AA70" i="1" s="1"/>
  <c r="K70" i="1"/>
  <c r="J70" i="1"/>
  <c r="I70" i="1"/>
  <c r="H70" i="1"/>
  <c r="F70" i="1" a="1"/>
  <c r="F70" i="1" s="1"/>
  <c r="E70" i="1" a="1"/>
  <c r="E70" i="1" s="1"/>
  <c r="AA69" i="1" a="1"/>
  <c r="AA69" i="1" s="1"/>
  <c r="K69" i="1"/>
  <c r="J69" i="1"/>
  <c r="I69" i="1"/>
  <c r="H69" i="1"/>
  <c r="F69" i="1" a="1"/>
  <c r="F69" i="1" s="1"/>
  <c r="E69" i="1" a="1"/>
  <c r="E69" i="1" s="1"/>
  <c r="AA68" i="1" a="1"/>
  <c r="AA68" i="1" s="1"/>
  <c r="K68" i="1"/>
  <c r="J68" i="1"/>
  <c r="I68" i="1"/>
  <c r="H68" i="1"/>
  <c r="F68" i="1" a="1"/>
  <c r="F68" i="1" s="1"/>
  <c r="E68" i="1" a="1"/>
  <c r="E68" i="1" s="1"/>
  <c r="AA67" i="1" a="1"/>
  <c r="AA67" i="1" s="1"/>
  <c r="K67" i="1"/>
  <c r="J67" i="1"/>
  <c r="F67" i="1" a="1"/>
  <c r="F67" i="1" s="1"/>
  <c r="H67" i="1" s="1"/>
  <c r="I67" i="1" s="1"/>
  <c r="E67" i="1" a="1"/>
  <c r="E67" i="1" s="1"/>
  <c r="AA66" i="1" a="1"/>
  <c r="AA66" i="1" s="1"/>
  <c r="K66" i="1"/>
  <c r="J66" i="1"/>
  <c r="I66" i="1"/>
  <c r="H66" i="1"/>
  <c r="F66" i="1" a="1"/>
  <c r="F66" i="1" s="1"/>
  <c r="E66" i="1" a="1"/>
  <c r="E66" i="1" s="1"/>
  <c r="AA65" i="1" a="1"/>
  <c r="AA65" i="1" s="1"/>
  <c r="K65" i="1"/>
  <c r="J65" i="1"/>
  <c r="I65" i="1"/>
  <c r="H65" i="1"/>
  <c r="F65" i="1" a="1"/>
  <c r="F65" i="1" s="1"/>
  <c r="E65" i="1" a="1"/>
  <c r="E65" i="1" s="1"/>
  <c r="AA64" i="1" a="1"/>
  <c r="AA64" i="1" s="1"/>
  <c r="K64" i="1"/>
  <c r="J64" i="1"/>
  <c r="I64" i="1"/>
  <c r="H64" i="1"/>
  <c r="F64" i="1" a="1"/>
  <c r="F64" i="1" s="1"/>
  <c r="E64" i="1" a="1"/>
  <c r="E64" i="1" s="1"/>
  <c r="AA63" i="1" a="1"/>
  <c r="AA63" i="1" s="1"/>
  <c r="K63" i="1"/>
  <c r="J63" i="1"/>
  <c r="I63" i="1"/>
  <c r="H63" i="1"/>
  <c r="F63" i="1" a="1"/>
  <c r="F63" i="1" s="1"/>
  <c r="E63" i="1" a="1"/>
  <c r="E63" i="1" s="1"/>
  <c r="AA62" i="1" a="1"/>
  <c r="AA62" i="1" s="1"/>
  <c r="K62" i="1"/>
  <c r="J62" i="1"/>
  <c r="I62" i="1"/>
  <c r="H62" i="1"/>
  <c r="F62" i="1" a="1"/>
  <c r="F62" i="1" s="1"/>
  <c r="E62" i="1" a="1"/>
  <c r="E62" i="1" s="1"/>
  <c r="AA61" i="1" a="1"/>
  <c r="AA61" i="1" s="1"/>
  <c r="K61" i="1"/>
  <c r="J61" i="1"/>
  <c r="I61" i="1"/>
  <c r="H61" i="1"/>
  <c r="F61" i="1" a="1"/>
  <c r="F61" i="1" s="1"/>
  <c r="E61" i="1" a="1"/>
  <c r="E61" i="1" s="1"/>
  <c r="AA60" i="1" a="1"/>
  <c r="AA60" i="1" s="1"/>
  <c r="K60" i="1"/>
  <c r="J60" i="1"/>
  <c r="I60" i="1"/>
  <c r="H60" i="1"/>
  <c r="F60" i="1" a="1"/>
  <c r="F60" i="1" s="1"/>
  <c r="E60" i="1" a="1"/>
  <c r="E60" i="1" s="1"/>
  <c r="AA59" i="1" a="1"/>
  <c r="AA59" i="1" s="1"/>
  <c r="K59" i="1"/>
  <c r="J59" i="1"/>
  <c r="I59" i="1"/>
  <c r="H59" i="1"/>
  <c r="F59" i="1" a="1"/>
  <c r="F59" i="1" s="1"/>
  <c r="E59" i="1" a="1"/>
  <c r="E59" i="1" s="1"/>
  <c r="AA58" i="1" a="1"/>
  <c r="AA58" i="1" s="1"/>
  <c r="K58" i="1"/>
  <c r="J58" i="1"/>
  <c r="I58" i="1"/>
  <c r="H58" i="1"/>
  <c r="F58" i="1" a="1"/>
  <c r="F58" i="1" s="1"/>
  <c r="E58" i="1" a="1"/>
  <c r="E58" i="1" s="1"/>
  <c r="AA57" i="1" a="1"/>
  <c r="AA57" i="1" s="1"/>
  <c r="K57" i="1"/>
  <c r="J57" i="1"/>
  <c r="I57" i="1"/>
  <c r="H57" i="1"/>
  <c r="F57" i="1" a="1"/>
  <c r="F57" i="1" s="1"/>
  <c r="E57" i="1" a="1"/>
  <c r="E57" i="1" s="1"/>
  <c r="AA56" i="1" a="1"/>
  <c r="AA56" i="1" s="1"/>
  <c r="K56" i="1"/>
  <c r="J56" i="1"/>
  <c r="I56" i="1"/>
  <c r="H56" i="1"/>
  <c r="F56" i="1" a="1"/>
  <c r="F56" i="1" s="1"/>
  <c r="E56" i="1" a="1"/>
  <c r="E56" i="1" s="1"/>
  <c r="AA55" i="1" a="1"/>
  <c r="AA55" i="1" s="1"/>
  <c r="K55" i="1"/>
  <c r="J55" i="1"/>
  <c r="I55" i="1"/>
  <c r="H55" i="1"/>
  <c r="F55" i="1" a="1"/>
  <c r="F55" i="1" s="1"/>
  <c r="E55" i="1" a="1"/>
  <c r="E55" i="1" s="1"/>
  <c r="AA54" i="1" a="1"/>
  <c r="AA54" i="1" s="1"/>
  <c r="K54" i="1"/>
  <c r="J54" i="1"/>
  <c r="I54" i="1"/>
  <c r="H54" i="1"/>
  <c r="F54" i="1" a="1"/>
  <c r="F54" i="1" s="1"/>
  <c r="E54" i="1" a="1"/>
  <c r="E54" i="1" s="1"/>
  <c r="AA53" i="1" a="1"/>
  <c r="AA53" i="1" s="1"/>
  <c r="K53" i="1"/>
  <c r="J53" i="1"/>
  <c r="I53" i="1"/>
  <c r="H53" i="1"/>
  <c r="F53" i="1" a="1"/>
  <c r="F53" i="1" s="1"/>
  <c r="E53" i="1" a="1"/>
  <c r="E53" i="1" s="1"/>
  <c r="AA52" i="1" a="1"/>
  <c r="AA52" i="1" s="1"/>
  <c r="K52" i="1"/>
  <c r="J52" i="1"/>
  <c r="I52" i="1"/>
  <c r="H52" i="1"/>
  <c r="F52" i="1" a="1"/>
  <c r="F52" i="1" s="1"/>
  <c r="E52" i="1" a="1"/>
  <c r="E52" i="1" s="1"/>
  <c r="AA51" i="1" a="1"/>
  <c r="AA51" i="1" s="1"/>
  <c r="K51" i="1"/>
  <c r="J51" i="1"/>
  <c r="I51" i="1"/>
  <c r="H51" i="1"/>
  <c r="F51" i="1" a="1"/>
  <c r="F51" i="1" s="1"/>
  <c r="E51" i="1" a="1"/>
  <c r="E51" i="1" s="1"/>
  <c r="AA50" i="1" a="1"/>
  <c r="AA50" i="1" s="1"/>
  <c r="K50" i="1"/>
  <c r="J50" i="1"/>
  <c r="I50" i="1"/>
  <c r="H50" i="1"/>
  <c r="F50" i="1" a="1"/>
  <c r="F50" i="1" s="1"/>
  <c r="E50" i="1" a="1"/>
  <c r="E50" i="1" s="1"/>
  <c r="AA49" i="1" a="1"/>
  <c r="AA49" i="1" s="1"/>
  <c r="K49" i="1"/>
  <c r="J49" i="1"/>
  <c r="I49" i="1"/>
  <c r="H49" i="1"/>
  <c r="F49" i="1" a="1"/>
  <c r="F49" i="1" s="1"/>
  <c r="E49" i="1" a="1"/>
  <c r="E49" i="1" s="1"/>
  <c r="AA48" i="1" a="1"/>
  <c r="AA48" i="1" s="1"/>
  <c r="K48" i="1"/>
  <c r="J48" i="1"/>
  <c r="I48" i="1"/>
  <c r="H48" i="1"/>
  <c r="F48" i="1" a="1"/>
  <c r="F48" i="1" s="1"/>
  <c r="E48" i="1" a="1"/>
  <c r="E48" i="1" s="1"/>
  <c r="AA47" i="1" a="1"/>
  <c r="AA47" i="1" s="1"/>
  <c r="K47" i="1"/>
  <c r="J47" i="1"/>
  <c r="I47" i="1"/>
  <c r="H47" i="1"/>
  <c r="F47" i="1" a="1"/>
  <c r="F47" i="1" s="1"/>
  <c r="E47" i="1" a="1"/>
  <c r="E47" i="1" s="1"/>
  <c r="AA46" i="1" a="1"/>
  <c r="AA46" i="1" s="1"/>
  <c r="K46" i="1"/>
  <c r="J46" i="1"/>
  <c r="I46" i="1"/>
  <c r="H46" i="1"/>
  <c r="F46" i="1" a="1"/>
  <c r="F46" i="1" s="1"/>
  <c r="E46" i="1" a="1"/>
  <c r="E46" i="1" s="1"/>
  <c r="AA45" i="1" a="1"/>
  <c r="AA45" i="1" s="1"/>
  <c r="K45" i="1"/>
  <c r="J45" i="1"/>
  <c r="I45" i="1"/>
  <c r="H45" i="1"/>
  <c r="F45" i="1" a="1"/>
  <c r="F45" i="1" s="1"/>
  <c r="E45" i="1" a="1"/>
  <c r="E45" i="1" s="1"/>
  <c r="AA44" i="1" a="1"/>
  <c r="AA44" i="1" s="1"/>
  <c r="K44" i="1"/>
  <c r="J44" i="1"/>
  <c r="I44" i="1"/>
  <c r="H44" i="1"/>
  <c r="F44" i="1" a="1"/>
  <c r="F44" i="1" s="1"/>
  <c r="E44" i="1" a="1"/>
  <c r="E44" i="1" s="1"/>
  <c r="AA43" i="1" a="1"/>
  <c r="AA43" i="1" s="1"/>
  <c r="K43" i="1"/>
  <c r="J43" i="1"/>
  <c r="I43" i="1"/>
  <c r="H43" i="1"/>
  <c r="F43" i="1" a="1"/>
  <c r="F43" i="1" s="1"/>
  <c r="E43" i="1" a="1"/>
  <c r="E43" i="1" s="1"/>
  <c r="AA42" i="1" a="1"/>
  <c r="AA42" i="1" s="1"/>
  <c r="K42" i="1"/>
  <c r="J42" i="1"/>
  <c r="I42" i="1"/>
  <c r="H42" i="1"/>
  <c r="F42" i="1" a="1"/>
  <c r="F42" i="1" s="1"/>
  <c r="E42" i="1" a="1"/>
  <c r="E42" i="1" s="1"/>
  <c r="AA41" i="1" a="1"/>
  <c r="AA41" i="1" s="1"/>
  <c r="K41" i="1"/>
  <c r="J41" i="1"/>
  <c r="I41" i="1"/>
  <c r="H41" i="1"/>
  <c r="F41" i="1" a="1"/>
  <c r="F41" i="1" s="1"/>
  <c r="E41" i="1" a="1"/>
  <c r="E41" i="1" s="1"/>
  <c r="AA40" i="1" a="1"/>
  <c r="AA40" i="1" s="1"/>
  <c r="K40" i="1"/>
  <c r="J40" i="1"/>
  <c r="I40" i="1"/>
  <c r="H40" i="1"/>
  <c r="F40" i="1" a="1"/>
  <c r="F40" i="1" s="1"/>
  <c r="E40" i="1" a="1"/>
  <c r="E40" i="1" s="1"/>
  <c r="AA39" i="1" a="1"/>
  <c r="AA39" i="1" s="1"/>
  <c r="K39" i="1"/>
  <c r="J39" i="1"/>
  <c r="I39" i="1"/>
  <c r="H39" i="1"/>
  <c r="F39" i="1" a="1"/>
  <c r="F39" i="1" s="1"/>
  <c r="E39" i="1" a="1"/>
  <c r="E39" i="1" s="1"/>
  <c r="AA38" i="1" a="1"/>
  <c r="AA38" i="1" s="1"/>
  <c r="K38" i="1"/>
  <c r="J38" i="1"/>
  <c r="I38" i="1"/>
  <c r="H38" i="1"/>
  <c r="F38" i="1" a="1"/>
  <c r="F38" i="1" s="1"/>
  <c r="E38" i="1" a="1"/>
  <c r="E38" i="1" s="1"/>
  <c r="AA37" i="1" a="1"/>
  <c r="AA37" i="1" s="1"/>
  <c r="K37" i="1"/>
  <c r="J37" i="1"/>
  <c r="I37" i="1"/>
  <c r="H37" i="1"/>
  <c r="F37" i="1" a="1"/>
  <c r="F37" i="1" s="1"/>
  <c r="E37" i="1" a="1"/>
  <c r="E37" i="1" s="1"/>
  <c r="AA36" i="1" a="1"/>
  <c r="AA36" i="1" s="1"/>
  <c r="K36" i="1"/>
  <c r="J36" i="1"/>
  <c r="I36" i="1"/>
  <c r="H36" i="1"/>
  <c r="F36" i="1" a="1"/>
  <c r="F36" i="1" s="1"/>
  <c r="E36" i="1" a="1"/>
  <c r="E36" i="1" s="1"/>
  <c r="AA35" i="1" a="1"/>
  <c r="AA35" i="1" s="1"/>
  <c r="K35" i="1"/>
  <c r="J35" i="1"/>
  <c r="I35" i="1"/>
  <c r="H35" i="1"/>
  <c r="F35" i="1" a="1"/>
  <c r="F35" i="1" s="1"/>
  <c r="E35" i="1" a="1"/>
  <c r="E35" i="1" s="1"/>
  <c r="AA34" i="1" a="1"/>
  <c r="AA34" i="1" s="1"/>
  <c r="K34" i="1"/>
  <c r="J34" i="1"/>
  <c r="I34" i="1"/>
  <c r="H34" i="1"/>
  <c r="F34" i="1" a="1"/>
  <c r="F34" i="1" s="1"/>
  <c r="E34" i="1" a="1"/>
  <c r="E34" i="1" s="1"/>
  <c r="AA33" i="1" a="1"/>
  <c r="AA33" i="1" s="1"/>
  <c r="K33" i="1"/>
  <c r="J33" i="1"/>
  <c r="I33" i="1"/>
  <c r="H33" i="1"/>
  <c r="F33" i="1" a="1"/>
  <c r="F33" i="1" s="1"/>
  <c r="E33" i="1" a="1"/>
  <c r="E33" i="1" s="1"/>
  <c r="AA32" i="1" a="1"/>
  <c r="AA32" i="1" s="1"/>
  <c r="K32" i="1"/>
  <c r="J32" i="1"/>
  <c r="I32" i="1"/>
  <c r="H32" i="1"/>
  <c r="F32" i="1" a="1"/>
  <c r="F32" i="1" s="1"/>
  <c r="E32" i="1" a="1"/>
  <c r="E32" i="1" s="1"/>
  <c r="AA31" i="1" a="1"/>
  <c r="AA31" i="1" s="1"/>
  <c r="K31" i="1"/>
  <c r="J31" i="1"/>
  <c r="I31" i="1"/>
  <c r="H31" i="1"/>
  <c r="F31" i="1" a="1"/>
  <c r="F31" i="1" s="1"/>
  <c r="E31" i="1" a="1"/>
  <c r="E31" i="1" s="1"/>
  <c r="AA30" i="1" a="1"/>
  <c r="AA30" i="1" s="1"/>
  <c r="K30" i="1"/>
  <c r="J30" i="1"/>
  <c r="I30" i="1"/>
  <c r="H30" i="1"/>
  <c r="F30" i="1" a="1"/>
  <c r="F30" i="1" s="1"/>
  <c r="E30" i="1" a="1"/>
  <c r="E30" i="1" s="1"/>
  <c r="AA29" i="1" a="1"/>
  <c r="AA29" i="1" s="1"/>
  <c r="K29" i="1"/>
  <c r="J29" i="1"/>
  <c r="I29" i="1"/>
  <c r="H29" i="1"/>
  <c r="F29" i="1" a="1"/>
  <c r="F29" i="1" s="1"/>
  <c r="E29" i="1" a="1"/>
  <c r="E29" i="1" s="1"/>
  <c r="AA28" i="1" a="1"/>
  <c r="AA28" i="1" s="1"/>
  <c r="K28" i="1"/>
  <c r="J28" i="1"/>
  <c r="I28" i="1"/>
  <c r="H28" i="1"/>
  <c r="F28" i="1" a="1"/>
  <c r="F28" i="1" s="1"/>
  <c r="E28" i="1" a="1"/>
  <c r="E28" i="1" s="1"/>
  <c r="AA27" i="1" a="1"/>
  <c r="AA27" i="1" s="1"/>
  <c r="K27" i="1"/>
  <c r="J27" i="1"/>
  <c r="I27" i="1"/>
  <c r="H27" i="1"/>
  <c r="F27" i="1" a="1"/>
  <c r="F27" i="1" s="1"/>
  <c r="E27" i="1" a="1"/>
  <c r="E27" i="1" s="1"/>
  <c r="AA26" i="1" a="1"/>
  <c r="AA26" i="1" s="1"/>
  <c r="K26" i="1"/>
  <c r="J26" i="1"/>
  <c r="I26" i="1"/>
  <c r="H26" i="1"/>
  <c r="F26" i="1" a="1"/>
  <c r="F26" i="1" s="1"/>
  <c r="E26" i="1" a="1"/>
  <c r="E26" i="1" s="1"/>
  <c r="AA25" i="1" a="1"/>
  <c r="AA25" i="1" s="1"/>
  <c r="K25" i="1"/>
  <c r="J25" i="1"/>
  <c r="I25" i="1"/>
  <c r="H25" i="1"/>
  <c r="F25" i="1" a="1"/>
  <c r="F25" i="1" s="1"/>
  <c r="E25" i="1" a="1"/>
  <c r="E25" i="1" s="1"/>
  <c r="AA24" i="1" a="1"/>
  <c r="AA24" i="1" s="1"/>
  <c r="K24" i="1"/>
  <c r="J24" i="1"/>
  <c r="I24" i="1"/>
  <c r="H24" i="1"/>
  <c r="F24" i="1" a="1"/>
  <c r="F24" i="1" s="1"/>
  <c r="E24" i="1" a="1"/>
  <c r="E24" i="1" s="1"/>
  <c r="AA23" i="1" a="1"/>
  <c r="AA23" i="1" s="1"/>
  <c r="K23" i="1"/>
  <c r="J23" i="1"/>
  <c r="I23" i="1"/>
  <c r="H23" i="1"/>
  <c r="F23" i="1" a="1"/>
  <c r="F23" i="1" s="1"/>
  <c r="E23" i="1" a="1"/>
  <c r="E23" i="1" s="1"/>
  <c r="AA22" i="1" a="1"/>
  <c r="AA22" i="1" s="1"/>
  <c r="K22" i="1"/>
  <c r="J22" i="1"/>
  <c r="I22" i="1"/>
  <c r="H22" i="1"/>
  <c r="F22" i="1" a="1"/>
  <c r="F22" i="1" s="1"/>
  <c r="E22" i="1" a="1"/>
  <c r="E22" i="1" s="1"/>
  <c r="AA21" i="1" a="1"/>
  <c r="AA21" i="1" s="1"/>
  <c r="K21" i="1"/>
  <c r="J21" i="1"/>
  <c r="I21" i="1"/>
  <c r="H21" i="1"/>
  <c r="F21" i="1" a="1"/>
  <c r="F21" i="1" s="1"/>
  <c r="E21" i="1" a="1"/>
  <c r="E21" i="1" s="1"/>
  <c r="AA20" i="1" a="1"/>
  <c r="AA20" i="1" s="1"/>
  <c r="K20" i="1"/>
  <c r="J20" i="1"/>
  <c r="I20" i="1"/>
  <c r="H20" i="1"/>
  <c r="F20" i="1" a="1"/>
  <c r="F20" i="1" s="1"/>
  <c r="E20" i="1" a="1"/>
  <c r="E20" i="1" s="1"/>
  <c r="AA19" i="1" a="1"/>
  <c r="AA19" i="1" s="1"/>
  <c r="K19" i="1"/>
  <c r="J19" i="1"/>
  <c r="I19" i="1"/>
  <c r="H19" i="1"/>
  <c r="F19" i="1" a="1"/>
  <c r="F19" i="1" s="1"/>
  <c r="E19" i="1" a="1"/>
  <c r="E19" i="1" s="1"/>
  <c r="AA18" i="1" a="1"/>
  <c r="AA18" i="1" s="1"/>
  <c r="K18" i="1"/>
  <c r="J18" i="1"/>
  <c r="I18" i="1"/>
  <c r="H18" i="1"/>
  <c r="F18" i="1" a="1"/>
  <c r="F18" i="1" s="1"/>
  <c r="E18" i="1" a="1"/>
  <c r="E18" i="1" s="1"/>
  <c r="AA17" i="1" a="1"/>
  <c r="AA17" i="1" s="1"/>
  <c r="K17" i="1"/>
  <c r="J17" i="1"/>
  <c r="I17" i="1"/>
  <c r="H17" i="1"/>
  <c r="F17" i="1" a="1"/>
  <c r="F17" i="1" s="1"/>
  <c r="E17" i="1" a="1"/>
  <c r="E17" i="1" s="1"/>
  <c r="AA16" i="1" a="1"/>
  <c r="AA16" i="1" s="1"/>
  <c r="K16" i="1"/>
  <c r="J16" i="1"/>
  <c r="I16" i="1"/>
  <c r="H16" i="1"/>
  <c r="F16" i="1" a="1"/>
  <c r="F16" i="1" s="1"/>
  <c r="E16" i="1" a="1"/>
  <c r="E16" i="1" s="1"/>
  <c r="AA15" i="1" a="1"/>
  <c r="AA15" i="1" s="1"/>
  <c r="K15" i="1"/>
  <c r="J15" i="1"/>
  <c r="I15" i="1"/>
  <c r="H15" i="1"/>
  <c r="F15" i="1"/>
  <c r="F15" i="1" a="1"/>
  <c r="E15" i="1"/>
  <c r="E15" i="1" a="1"/>
  <c r="AA14" i="1" a="1"/>
  <c r="AA14" i="1" s="1"/>
  <c r="K14" i="1"/>
  <c r="J14" i="1"/>
  <c r="I14" i="1"/>
  <c r="H14" i="1"/>
  <c r="F14" i="1"/>
  <c r="F14" i="1" a="1"/>
  <c r="E14" i="1"/>
  <c r="E14" i="1" a="1"/>
  <c r="AA13" i="1" a="1"/>
  <c r="AA13" i="1" s="1"/>
  <c r="K13" i="1"/>
  <c r="J13" i="1"/>
  <c r="F13" i="1" a="1"/>
  <c r="F13" i="1" s="1"/>
  <c r="H13" i="1" s="1"/>
  <c r="I13" i="1" s="1"/>
  <c r="E13" i="1" a="1"/>
  <c r="E13" i="1" s="1"/>
  <c r="F74" i="1" a="1"/>
  <c r="F74" i="1" s="1"/>
  <c r="H74" i="1" s="1"/>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12" i="1"/>
  <c r="K11" i="1"/>
  <c r="K10" i="1"/>
  <c r="E103"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12" i="1"/>
  <c r="J11" i="1"/>
  <c r="J10" i="1"/>
  <c r="I100" i="1"/>
  <c r="I98" i="1"/>
  <c r="I97" i="1"/>
  <c r="I96" i="1"/>
  <c r="I95" i="1"/>
  <c r="I94" i="1"/>
  <c r="I93" i="1"/>
  <c r="I92" i="1"/>
  <c r="I91" i="1"/>
  <c r="I90" i="1"/>
  <c r="I89" i="1"/>
  <c r="I88" i="1"/>
  <c r="I87" i="1"/>
  <c r="I86" i="1"/>
  <c r="I85" i="1"/>
  <c r="I84" i="1"/>
  <c r="I83" i="1"/>
  <c r="I82" i="1"/>
  <c r="I81" i="1"/>
  <c r="I80" i="1"/>
  <c r="I79" i="1"/>
  <c r="I78" i="1"/>
  <c r="I77" i="1"/>
  <c r="I76" i="1"/>
  <c r="I75" i="1"/>
  <c r="I74" i="1"/>
  <c r="I73" i="1"/>
  <c r="E99" i="1" a="1"/>
  <c r="E99" i="1" s="1"/>
  <c r="E98" i="1" a="1"/>
  <c r="E98" i="1" s="1"/>
  <c r="E97" i="1" a="1"/>
  <c r="E97" i="1" s="1"/>
  <c r="E96" i="1" a="1"/>
  <c r="E96" i="1" s="1"/>
  <c r="E95" i="1" a="1"/>
  <c r="E95" i="1" s="1"/>
  <c r="E94" i="1" a="1"/>
  <c r="E94" i="1" s="1"/>
  <c r="E93" i="1" a="1"/>
  <c r="E93" i="1" s="1"/>
  <c r="E92" i="1" a="1"/>
  <c r="E92" i="1" s="1"/>
  <c r="E91" i="1" a="1"/>
  <c r="E91" i="1" s="1"/>
  <c r="E90" i="1" a="1"/>
  <c r="E90" i="1" s="1"/>
  <c r="E89" i="1" a="1"/>
  <c r="E89" i="1" s="1"/>
  <c r="E88" i="1" a="1"/>
  <c r="E88" i="1" s="1"/>
  <c r="E87" i="1" a="1"/>
  <c r="E87" i="1" s="1"/>
  <c r="E86" i="1" a="1"/>
  <c r="E86" i="1" s="1"/>
  <c r="E85" i="1" a="1"/>
  <c r="E85" i="1" s="1"/>
  <c r="E84" i="1" a="1"/>
  <c r="E84" i="1" s="1"/>
  <c r="E83" i="1" a="1"/>
  <c r="E83" i="1" s="1"/>
  <c r="E82" i="1" a="1"/>
  <c r="E82" i="1" s="1"/>
  <c r="E81" i="1" a="1"/>
  <c r="E81" i="1" s="1"/>
  <c r="E80" i="1" a="1"/>
  <c r="E80" i="1" s="1"/>
  <c r="E79" i="1" a="1"/>
  <c r="E79" i="1" s="1"/>
  <c r="E78" i="1" a="1"/>
  <c r="E78" i="1" s="1"/>
  <c r="E77" i="1" a="1"/>
  <c r="E77" i="1" s="1"/>
  <c r="E76" i="1" a="1"/>
  <c r="E76" i="1" s="1"/>
  <c r="E75" i="1" a="1"/>
  <c r="E75" i="1" s="1"/>
  <c r="E74" i="1" a="1"/>
  <c r="E74" i="1" s="1"/>
  <c r="E73" i="1" a="1"/>
  <c r="E73" i="1" s="1"/>
  <c r="E72" i="1" a="1"/>
  <c r="E72" i="1" s="1"/>
  <c r="E12" i="1" a="1"/>
  <c r="E12" i="1" s="1"/>
  <c r="E11" i="1" a="1"/>
  <c r="E11" i="1" s="1"/>
  <c r="E10" i="1" a="1"/>
  <c r="E10" i="1" s="1"/>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4" i="3"/>
  <c r="H133" i="3"/>
  <c r="H132"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H25" i="3"/>
  <c r="H24" i="3"/>
  <c r="H23" i="3"/>
  <c r="H22" i="3"/>
  <c r="H21" i="3"/>
  <c r="F100" i="1" a="1"/>
  <c r="F100" i="1" s="1"/>
  <c r="H100" i="1" s="1"/>
  <c r="F99" i="1" a="1"/>
  <c r="F99" i="1" s="1"/>
  <c r="H99" i="1" s="1"/>
  <c r="I99" i="1" s="1"/>
  <c r="F98" i="1" a="1"/>
  <c r="F98" i="1" s="1"/>
  <c r="H98" i="1" s="1"/>
  <c r="F97" i="1" a="1"/>
  <c r="F97" i="1" s="1"/>
  <c r="H97" i="1" s="1"/>
  <c r="F96" i="1" a="1"/>
  <c r="F96" i="1" s="1"/>
  <c r="H96" i="1" s="1"/>
  <c r="F95" i="1" a="1"/>
  <c r="F95" i="1" s="1"/>
  <c r="H95" i="1" s="1"/>
  <c r="F94" i="1" a="1"/>
  <c r="F94" i="1" s="1"/>
  <c r="H94" i="1" s="1"/>
  <c r="F93" i="1" a="1"/>
  <c r="F93" i="1" s="1"/>
  <c r="H93" i="1" s="1"/>
  <c r="F92" i="1" a="1"/>
  <c r="F92" i="1" s="1"/>
  <c r="H92" i="1" s="1"/>
  <c r="F91" i="1" a="1"/>
  <c r="F91" i="1" s="1"/>
  <c r="H91" i="1" s="1"/>
  <c r="F90" i="1" a="1"/>
  <c r="F90" i="1" s="1"/>
  <c r="H90" i="1" s="1"/>
  <c r="F89" i="1" a="1"/>
  <c r="F89" i="1" s="1"/>
  <c r="H89" i="1" s="1"/>
  <c r="F88" i="1" a="1"/>
  <c r="F88" i="1" s="1"/>
  <c r="H88" i="1" s="1"/>
  <c r="F87" i="1" a="1"/>
  <c r="F87" i="1" s="1"/>
  <c r="H87" i="1" s="1"/>
  <c r="F86" i="1" a="1"/>
  <c r="F86" i="1" s="1"/>
  <c r="H86" i="1" s="1"/>
  <c r="F85" i="1" a="1"/>
  <c r="F85" i="1" s="1"/>
  <c r="H85" i="1" s="1"/>
  <c r="F84" i="1" a="1"/>
  <c r="F84" i="1" s="1"/>
  <c r="H84" i="1" s="1"/>
  <c r="F83" i="1" a="1"/>
  <c r="F83" i="1" s="1"/>
  <c r="H83" i="1" s="1"/>
  <c r="F82" i="1" a="1"/>
  <c r="F82" i="1" s="1"/>
  <c r="H82" i="1" s="1"/>
  <c r="F81" i="1" a="1"/>
  <c r="F81" i="1" s="1"/>
  <c r="H81" i="1" s="1"/>
  <c r="F80" i="1" a="1"/>
  <c r="F80" i="1" s="1"/>
  <c r="H80" i="1" s="1"/>
  <c r="F79" i="1" a="1"/>
  <c r="F79" i="1" s="1"/>
  <c r="H79" i="1" s="1"/>
  <c r="F78" i="1" a="1"/>
  <c r="F78" i="1" s="1"/>
  <c r="H78" i="1" s="1"/>
  <c r="F77" i="1" a="1"/>
  <c r="F77" i="1" s="1"/>
  <c r="H77" i="1" s="1"/>
  <c r="F76" i="1" a="1"/>
  <c r="F76" i="1" s="1"/>
  <c r="H76" i="1" s="1"/>
  <c r="F75" i="1" a="1"/>
  <c r="F75" i="1" s="1"/>
  <c r="H75" i="1" s="1"/>
  <c r="F73" i="1" a="1"/>
  <c r="F73" i="1" s="1"/>
  <c r="H73" i="1" s="1"/>
  <c r="F72" i="1" a="1"/>
  <c r="F72" i="1" s="1"/>
  <c r="H72" i="1" s="1"/>
  <c r="I72" i="1" s="1"/>
  <c r="F12" i="1" a="1"/>
  <c r="F12" i="1" s="1"/>
  <c r="H12" i="1" s="1"/>
  <c r="I12" i="1" s="1"/>
  <c r="F11" i="1" a="1"/>
  <c r="F11" i="1" s="1"/>
  <c r="H11" i="1" s="1"/>
  <c r="I11" i="1" s="1"/>
  <c r="AA112" i="1" a="1"/>
  <c r="AA112" i="1" s="1"/>
  <c r="AA111" i="1" a="1"/>
  <c r="AA111" i="1" s="1"/>
  <c r="AA110" i="1" a="1"/>
  <c r="AA110" i="1" s="1"/>
  <c r="AA109" i="1" a="1"/>
  <c r="AA109" i="1" s="1"/>
  <c r="AA108" i="1" a="1"/>
  <c r="AA108" i="1" s="1"/>
  <c r="AA107" i="1" a="1"/>
  <c r="AA107" i="1" s="1"/>
  <c r="AA105" i="1" a="1"/>
  <c r="AA105" i="1" s="1"/>
  <c r="AA104" i="1" a="1"/>
  <c r="AA104" i="1" s="1"/>
  <c r="AA103" i="1" a="1"/>
  <c r="AA103" i="1" s="1"/>
  <c r="AA102" i="1" a="1"/>
  <c r="AA102" i="1" s="1"/>
  <c r="AA101" i="1" a="1"/>
  <c r="AA101" i="1" s="1"/>
  <c r="AA100" i="1" a="1"/>
  <c r="AA100" i="1" s="1"/>
  <c r="AA99" i="1" a="1"/>
  <c r="AA99" i="1" s="1"/>
  <c r="AA98" i="1" a="1"/>
  <c r="AA98" i="1" s="1"/>
  <c r="AA97" i="1" a="1"/>
  <c r="AA97" i="1" s="1"/>
  <c r="AA96" i="1" a="1"/>
  <c r="AA96" i="1" s="1"/>
  <c r="AA95" i="1" a="1"/>
  <c r="AA95" i="1" s="1"/>
  <c r="AA94" i="1" a="1"/>
  <c r="AA94" i="1" s="1"/>
  <c r="AA93" i="1" a="1"/>
  <c r="AA93" i="1" s="1"/>
  <c r="AA92" i="1" a="1"/>
  <c r="AA92" i="1" s="1"/>
  <c r="AA91" i="1" a="1"/>
  <c r="AA91" i="1" s="1"/>
  <c r="AA90" i="1" a="1"/>
  <c r="AA90" i="1" s="1"/>
  <c r="AA89" i="1" a="1"/>
  <c r="AA89" i="1" s="1"/>
  <c r="AA88" i="1" a="1"/>
  <c r="AA88" i="1" s="1"/>
  <c r="AA87" i="1" a="1"/>
  <c r="AA87" i="1" s="1"/>
  <c r="AA86" i="1" a="1"/>
  <c r="AA86" i="1" s="1"/>
  <c r="AA85" i="1" a="1"/>
  <c r="AA85" i="1" s="1"/>
  <c r="AA84" i="1" a="1"/>
  <c r="AA84" i="1" s="1"/>
  <c r="AA83" i="1" a="1"/>
  <c r="AA83" i="1" s="1"/>
  <c r="AA82" i="1" a="1"/>
  <c r="AA82" i="1" s="1"/>
  <c r="AA81" i="1" a="1"/>
  <c r="AA81" i="1" s="1"/>
  <c r="AA80" i="1" a="1"/>
  <c r="AA80" i="1" s="1"/>
  <c r="AA79" i="1" a="1"/>
  <c r="AA79" i="1" s="1"/>
  <c r="AA78" i="1" a="1"/>
  <c r="AA78" i="1" s="1"/>
  <c r="AA77" i="1" a="1"/>
  <c r="AA77" i="1" s="1"/>
  <c r="AA76" i="1" a="1"/>
  <c r="AA76" i="1" s="1"/>
  <c r="AA75" i="1" a="1"/>
  <c r="AA75" i="1" s="1"/>
  <c r="AA74" i="1" a="1"/>
  <c r="AA74" i="1" s="1"/>
  <c r="AA73" i="1" a="1"/>
  <c r="AA73" i="1" s="1"/>
  <c r="AA72" i="1" a="1"/>
  <c r="AA72" i="1" s="1"/>
  <c r="AA12" i="1" a="1"/>
  <c r="AA12" i="1" s="1"/>
  <c r="AA11" i="1" a="1"/>
  <c r="AA11" i="1" s="1"/>
  <c r="AA10" i="1" a="1"/>
  <c r="AA10" i="1" s="1"/>
  <c r="H3" i="3"/>
  <c r="H4" i="3"/>
  <c r="H5" i="3"/>
  <c r="H6" i="3"/>
  <c r="H7" i="3"/>
  <c r="H8" i="3"/>
  <c r="H9" i="3"/>
  <c r="H10" i="3"/>
  <c r="H11" i="3"/>
  <c r="H12" i="3"/>
  <c r="H13" i="3"/>
  <c r="H14" i="3"/>
  <c r="H15" i="3"/>
  <c r="H16" i="3"/>
  <c r="H17" i="3"/>
  <c r="H18" i="3"/>
  <c r="H19" i="3"/>
  <c r="H20" i="3"/>
  <c r="H2" i="3"/>
  <c r="T26" i="7" l="1"/>
  <c r="Q26" i="7"/>
  <c r="E106" i="1"/>
  <c r="E108" i="1" s="1"/>
  <c r="H111" i="1" s="1"/>
  <c r="E107" i="1"/>
  <c r="E104" i="1"/>
  <c r="E111" i="1" l="1"/>
  <c r="I104" i="1"/>
  <c r="E110" i="1"/>
  <c r="H110" i="1" s="1"/>
  <c r="E113" i="1"/>
  <c r="E116" i="1"/>
  <c r="E117" i="1" l="1"/>
  <c r="E114" i="1"/>
</calcChain>
</file>

<file path=xl/sharedStrings.xml><?xml version="1.0" encoding="utf-8"?>
<sst xmlns="http://schemas.openxmlformats.org/spreadsheetml/2006/main" count="1413" uniqueCount="473">
  <si>
    <t>Secteur</t>
  </si>
  <si>
    <t>7P C</t>
  </si>
  <si>
    <t>EPSC Soins i.</t>
  </si>
  <si>
    <t>2ème Dif.</t>
  </si>
  <si>
    <t>3S-DO</t>
  </si>
  <si>
    <t>Ens. Art.</t>
  </si>
  <si>
    <t>Choisir</t>
  </si>
  <si>
    <t>OBG</t>
  </si>
  <si>
    <t>CODE</t>
  </si>
  <si>
    <t>DEGRÉ</t>
  </si>
  <si>
    <t>2205</t>
  </si>
  <si>
    <t>Electronique Informatique</t>
  </si>
  <si>
    <t>2309</t>
  </si>
  <si>
    <t>Scientifique Industrielle  : Electromecanique</t>
  </si>
  <si>
    <t>6101</t>
  </si>
  <si>
    <t>Arts</t>
  </si>
  <si>
    <t>6303</t>
  </si>
  <si>
    <t>Audiovisuel</t>
  </si>
  <si>
    <t>6314</t>
  </si>
  <si>
    <t>Arts Du Cirque</t>
  </si>
  <si>
    <t>8107</t>
  </si>
  <si>
    <t>Sciences S Ociales Et Educatives</t>
  </si>
  <si>
    <t>8401</t>
  </si>
  <si>
    <t>Education Physique</t>
  </si>
  <si>
    <t>8404</t>
  </si>
  <si>
    <t>Sport -Etudes  R</t>
  </si>
  <si>
    <t>9107</t>
  </si>
  <si>
    <t>Sciences Appliquees</t>
  </si>
  <si>
    <t>9113</t>
  </si>
  <si>
    <t>Informatique</t>
  </si>
  <si>
    <t>9406</t>
  </si>
  <si>
    <t>Humanites Artistiques  : Danse</t>
  </si>
  <si>
    <t>9407</t>
  </si>
  <si>
    <t>Humanites Artistiques  : Musique</t>
  </si>
  <si>
    <t>9408</t>
  </si>
  <si>
    <t>Humanites Artistiques  : Theatre Et Arts De La Parole</t>
  </si>
  <si>
    <t>7127</t>
  </si>
  <si>
    <t>Sciences Economiques Appliquees</t>
  </si>
  <si>
    <t>Sciences Sociales Et Educatives</t>
  </si>
  <si>
    <t>9102</t>
  </si>
  <si>
    <t>Biotechnique</t>
  </si>
  <si>
    <t>Sci Ences Appliquees</t>
  </si>
  <si>
    <t>1104</t>
  </si>
  <si>
    <t>Agriculture</t>
  </si>
  <si>
    <t>1106</t>
  </si>
  <si>
    <t>Agronomie</t>
  </si>
  <si>
    <t>1203</t>
  </si>
  <si>
    <t>Horticulture</t>
  </si>
  <si>
    <t>2301</t>
  </si>
  <si>
    <t>Electromecanique</t>
  </si>
  <si>
    <t>2321</t>
  </si>
  <si>
    <t>Industrie Graphique</t>
  </si>
  <si>
    <t>2505</t>
  </si>
  <si>
    <t>Mecanique Automobile</t>
  </si>
  <si>
    <t>3106</t>
  </si>
  <si>
    <t>Industrie Du Bois</t>
  </si>
  <si>
    <t>3209</t>
  </si>
  <si>
    <t>Construction</t>
  </si>
  <si>
    <t>4111</t>
  </si>
  <si>
    <t>Restauration</t>
  </si>
  <si>
    <t>5206</t>
  </si>
  <si>
    <t>Mode Et Habillement</t>
  </si>
  <si>
    <t>6111</t>
  </si>
  <si>
    <t>7110</t>
  </si>
  <si>
    <t>Gestion</t>
  </si>
  <si>
    <t>7406</t>
  </si>
  <si>
    <t>Secretariat - Tourisme</t>
  </si>
  <si>
    <t>8120</t>
  </si>
  <si>
    <t>8303</t>
  </si>
  <si>
    <t>Bioesthetique</t>
  </si>
  <si>
    <t>9109</t>
  </si>
  <si>
    <t>Techniques Sciences</t>
  </si>
  <si>
    <t>1119</t>
  </si>
  <si>
    <t>1209</t>
  </si>
  <si>
    <t>1306</t>
  </si>
  <si>
    <t>1308</t>
  </si>
  <si>
    <t>2213</t>
  </si>
  <si>
    <t>2333</t>
  </si>
  <si>
    <t>2409</t>
  </si>
  <si>
    <t>Electricien Automaticien</t>
  </si>
  <si>
    <t>2419</t>
  </si>
  <si>
    <t>2410</t>
  </si>
  <si>
    <t>Mecanicien Automaticien</t>
  </si>
  <si>
    <t>2420</t>
  </si>
  <si>
    <t>2528</t>
  </si>
  <si>
    <t>2628</t>
  </si>
  <si>
    <t>2709</t>
  </si>
  <si>
    <t>2806</t>
  </si>
  <si>
    <t>2901</t>
  </si>
  <si>
    <t>Gestionnaire En Logistique Et Transport</t>
  </si>
  <si>
    <t>3138</t>
  </si>
  <si>
    <t>3221</t>
  </si>
  <si>
    <t>3223</t>
  </si>
  <si>
    <t>3424</t>
  </si>
  <si>
    <t>3430</t>
  </si>
  <si>
    <t>4118</t>
  </si>
  <si>
    <t>Hotelier -Restaurateur</t>
  </si>
  <si>
    <t>4208</t>
  </si>
  <si>
    <t>4313</t>
  </si>
  <si>
    <t>6112</t>
  </si>
  <si>
    <t>6210</t>
  </si>
  <si>
    <t>6211</t>
  </si>
  <si>
    <t>7123</t>
  </si>
  <si>
    <t>Technicien Commercial</t>
  </si>
  <si>
    <t>7124</t>
  </si>
  <si>
    <t>7212</t>
  </si>
  <si>
    <t>7404</t>
  </si>
  <si>
    <t>8113</t>
  </si>
  <si>
    <t>8203</t>
  </si>
  <si>
    <t>8327</t>
  </si>
  <si>
    <t>Estheticien</t>
  </si>
  <si>
    <t>8405</t>
  </si>
  <si>
    <t>Animateur</t>
  </si>
  <si>
    <t>9208</t>
  </si>
  <si>
    <t>Optique</t>
  </si>
  <si>
    <t>9308</t>
  </si>
  <si>
    <t>9309</t>
  </si>
  <si>
    <t>9310</t>
  </si>
  <si>
    <t>6217</t>
  </si>
  <si>
    <t>8408</t>
  </si>
  <si>
    <t>9209</t>
  </si>
  <si>
    <t>Opticien</t>
  </si>
  <si>
    <t>6313</t>
  </si>
  <si>
    <t>1202</t>
  </si>
  <si>
    <t>Horticulture Et Maintenance Du Materiel</t>
  </si>
  <si>
    <t>2105</t>
  </si>
  <si>
    <t>Electricite</t>
  </si>
  <si>
    <t>2315</t>
  </si>
  <si>
    <t>Mecanique Polyvalente</t>
  </si>
  <si>
    <t>2507</t>
  </si>
  <si>
    <t>Mecanique Garage</t>
  </si>
  <si>
    <t>3102</t>
  </si>
  <si>
    <t>Bois</t>
  </si>
  <si>
    <t>3303</t>
  </si>
  <si>
    <t>3416</t>
  </si>
  <si>
    <t>Equipement Du Batiment</t>
  </si>
  <si>
    <t>4117</t>
  </si>
  <si>
    <t>Cuisine Et Salle</t>
  </si>
  <si>
    <t>4203</t>
  </si>
  <si>
    <t>Boucherie - Charcuterie</t>
  </si>
  <si>
    <t>4301</t>
  </si>
  <si>
    <t>Boulangerie -Patisserie</t>
  </si>
  <si>
    <t>5228</t>
  </si>
  <si>
    <t>Confection</t>
  </si>
  <si>
    <t>6102</t>
  </si>
  <si>
    <t>Arts Appliques</t>
  </si>
  <si>
    <t>7118</t>
  </si>
  <si>
    <t>Vente</t>
  </si>
  <si>
    <t>7209</t>
  </si>
  <si>
    <t>Travaux De Bureau</t>
  </si>
  <si>
    <t>8108</t>
  </si>
  <si>
    <t>Services Sociaux</t>
  </si>
  <si>
    <t>8304</t>
  </si>
  <si>
    <t>Coiffure</t>
  </si>
  <si>
    <t>8308</t>
  </si>
  <si>
    <t>1117</t>
  </si>
  <si>
    <t>1207</t>
  </si>
  <si>
    <t>1208</t>
  </si>
  <si>
    <t>1216</t>
  </si>
  <si>
    <t>1217</t>
  </si>
  <si>
    <t>1314</t>
  </si>
  <si>
    <t>2115</t>
  </si>
  <si>
    <t>Installateur Electricien</t>
  </si>
  <si>
    <t>2218</t>
  </si>
  <si>
    <t>2325</t>
  </si>
  <si>
    <t>2331</t>
  </si>
  <si>
    <t>2334</t>
  </si>
  <si>
    <t>2634</t>
  </si>
  <si>
    <t>2647</t>
  </si>
  <si>
    <t>2645</t>
  </si>
  <si>
    <t>2707</t>
  </si>
  <si>
    <t>Carrossier</t>
  </si>
  <si>
    <t>2805</t>
  </si>
  <si>
    <t>2902</t>
  </si>
  <si>
    <t>3117</t>
  </si>
  <si>
    <t>Ebeniste</t>
  </si>
  <si>
    <t>3135</t>
  </si>
  <si>
    <t>3208</t>
  </si>
  <si>
    <t>3230</t>
  </si>
  <si>
    <t>3301</t>
  </si>
  <si>
    <t>3311</t>
  </si>
  <si>
    <t>3429</t>
  </si>
  <si>
    <t>3520</t>
  </si>
  <si>
    <t>3521</t>
  </si>
  <si>
    <t>3522</t>
  </si>
  <si>
    <t>Plafonneur Cimentier</t>
  </si>
  <si>
    <t>4128</t>
  </si>
  <si>
    <t>4131</t>
  </si>
  <si>
    <t>Restaurateur</t>
  </si>
  <si>
    <t>4205</t>
  </si>
  <si>
    <t>4209</t>
  </si>
  <si>
    <t>5227</t>
  </si>
  <si>
    <t>5231</t>
  </si>
  <si>
    <t>Vendeur -Retoucheur</t>
  </si>
  <si>
    <t>6116</t>
  </si>
  <si>
    <t>7125</t>
  </si>
  <si>
    <t>Vendeur</t>
  </si>
  <si>
    <t>7410</t>
  </si>
  <si>
    <t>Collaborateur Administratif</t>
  </si>
  <si>
    <t>8123</t>
  </si>
  <si>
    <t>Aide Familial</t>
  </si>
  <si>
    <t>8207</t>
  </si>
  <si>
    <t>Puericulture</t>
  </si>
  <si>
    <t>8217</t>
  </si>
  <si>
    <t>Aide -Soignant</t>
  </si>
  <si>
    <t>8328</t>
  </si>
  <si>
    <t>Coiffeur</t>
  </si>
  <si>
    <t>1214</t>
  </si>
  <si>
    <t>1315</t>
  </si>
  <si>
    <t>Arboriste  : Grimpeur -Elagueur</t>
  </si>
  <si>
    <t>2324</t>
  </si>
  <si>
    <t>2521</t>
  </si>
  <si>
    <t>2715</t>
  </si>
  <si>
    <t>3132</t>
  </si>
  <si>
    <t>3133</t>
  </si>
  <si>
    <t>3134</t>
  </si>
  <si>
    <t>Parqueteur</t>
  </si>
  <si>
    <t>3137</t>
  </si>
  <si>
    <t>3226</t>
  </si>
  <si>
    <t>Charpentier</t>
  </si>
  <si>
    <t>3309</t>
  </si>
  <si>
    <t>3428</t>
  </si>
  <si>
    <t>3523</t>
  </si>
  <si>
    <t>Peintre Industriel</t>
  </si>
  <si>
    <t>4120</t>
  </si>
  <si>
    <t>Sommelier</t>
  </si>
  <si>
    <t>4125</t>
  </si>
  <si>
    <t>4126</t>
  </si>
  <si>
    <t>4207</t>
  </si>
  <si>
    <t>4311</t>
  </si>
  <si>
    <t>4312</t>
  </si>
  <si>
    <t>7130</t>
  </si>
  <si>
    <t>8212</t>
  </si>
  <si>
    <t>Agent Medico -Social</t>
  </si>
  <si>
    <t>8213</t>
  </si>
  <si>
    <t>8216</t>
  </si>
  <si>
    <t>8326</t>
  </si>
  <si>
    <t>1115</t>
  </si>
  <si>
    <t>1213</t>
  </si>
  <si>
    <t>1405</t>
  </si>
  <si>
    <t>2415</t>
  </si>
  <si>
    <t>2523</t>
  </si>
  <si>
    <t>2636</t>
  </si>
  <si>
    <t>2637</t>
  </si>
  <si>
    <t>3227</t>
  </si>
  <si>
    <t>3305</t>
  </si>
  <si>
    <t>3306</t>
  </si>
  <si>
    <t>3426</t>
  </si>
  <si>
    <t>5238</t>
  </si>
  <si>
    <t>6219</t>
  </si>
  <si>
    <t>6220</t>
  </si>
  <si>
    <t>7131</t>
  </si>
  <si>
    <t>7408</t>
  </si>
  <si>
    <t>8324</t>
  </si>
  <si>
    <t>8325</t>
  </si>
  <si>
    <t>9101</t>
  </si>
  <si>
    <t>8602</t>
  </si>
  <si>
    <t>Infirmier Hospitalier</t>
  </si>
  <si>
    <t>2ème Degré TTR</t>
  </si>
  <si>
    <t>2ème Degré TQ</t>
  </si>
  <si>
    <t>2ème Degré P</t>
  </si>
  <si>
    <t>4ème Degré P</t>
  </si>
  <si>
    <t>SECTEUR</t>
  </si>
  <si>
    <t>Sport - Etudes</t>
  </si>
  <si>
    <t>Techniques Artistiques   (Variante B)</t>
  </si>
  <si>
    <t>Techniques Artistiques   (Variante A)</t>
  </si>
  <si>
    <t>Techniques Sociales Et D'animation (Variante A)</t>
  </si>
  <si>
    <t>Techniques Sociales Et D'animation (Variante B)</t>
  </si>
  <si>
    <t>DQ 4-5-6 TQ</t>
  </si>
  <si>
    <t>Agriculteur/Agricultrice</t>
  </si>
  <si>
    <t>Technicien/Technicienne en horticulture</t>
  </si>
  <si>
    <t>Agent/Agente technique de la nature et des forêts</t>
  </si>
  <si>
    <t>Technicien/Technicienne en environnement</t>
  </si>
  <si>
    <t>Technicien/Technicienne en informatique</t>
  </si>
  <si>
    <t>2214</t>
  </si>
  <si>
    <t>Technicien/Technicienne en électronique</t>
  </si>
  <si>
    <t>TechnicienTechnicien/Technicienne en système d'usinage</t>
  </si>
  <si>
    <t>Electricien de maintenance industrielle</t>
  </si>
  <si>
    <t>Mécanicien de maintenance industrielle</t>
  </si>
  <si>
    <t>Mecanicien Polyvalent automobile</t>
  </si>
  <si>
    <t>Technicien en microtechnique</t>
  </si>
  <si>
    <t>Technicien plasturgiste</t>
  </si>
  <si>
    <t>Technicien frigoriste</t>
  </si>
  <si>
    <t>Technicien de fabrication bois et matérieaux associés</t>
  </si>
  <si>
    <t>Dessinateur en construction</t>
  </si>
  <si>
    <t>Technicien en construction et travaux publics</t>
  </si>
  <si>
    <t>Technicien en équipements thermiques</t>
  </si>
  <si>
    <t>Technicien en chauffage et sanitaire</t>
  </si>
  <si>
    <t>Artisan Boucher - Charcutier</t>
  </si>
  <si>
    <t>Artisan Boulanger - Patissier</t>
  </si>
  <si>
    <t>Arts Plastiques</t>
  </si>
  <si>
    <t>Technicien en infographie</t>
  </si>
  <si>
    <t>Technicien en photographie</t>
  </si>
  <si>
    <t>Technicien en comptabilité</t>
  </si>
  <si>
    <t>Technicien de bureau</t>
  </si>
  <si>
    <t>Agent en accueil et tourisme</t>
  </si>
  <si>
    <t>Agent d'éducation</t>
  </si>
  <si>
    <t>Aspirant en nursing</t>
  </si>
  <si>
    <t>8410</t>
  </si>
  <si>
    <t>Aspirant aux métiers de la défense, de la prévention et de la sécurité</t>
  </si>
  <si>
    <t>Assistant phaemaceutico-technique</t>
  </si>
  <si>
    <t>Technicien chimiste</t>
  </si>
  <si>
    <t>Technicien des industries agroalimentaires</t>
  </si>
  <si>
    <t>Technicien en image de synthèse</t>
  </si>
  <si>
    <t>Assistant aux métiers de la prévention et de la sécurité</t>
  </si>
  <si>
    <t>3ème Degré 7 TQ Complémentaire</t>
  </si>
  <si>
    <t>3ème Degré 7 TQ Qualifiante</t>
  </si>
  <si>
    <t>Construction - Gros-œuvre</t>
  </si>
  <si>
    <t>Soins De Beaute</t>
  </si>
  <si>
    <t>DQ 4-5-6 P</t>
  </si>
  <si>
    <t>Assistant en soins animaliers</t>
  </si>
  <si>
    <t>Fleuriste</t>
  </si>
  <si>
    <t>Ouvrier Qualifié en horticulture</t>
  </si>
  <si>
    <t>Agent horticole en cultures maraichères et en fruiticulture</t>
  </si>
  <si>
    <t>Agenthorticole en floriculture et pépinières</t>
  </si>
  <si>
    <t>Ouvrier Qualifié en sylviculture</t>
  </si>
  <si>
    <t>Assistant de maintenance PC - réseaux</t>
  </si>
  <si>
    <t>Mecanicien d'entretien</t>
  </si>
  <si>
    <t>Mecanicien en cycles</t>
  </si>
  <si>
    <t>Mecanicien d'entretien automobile</t>
  </si>
  <si>
    <t>Conducteur de lignes de production en industrie alimentaire</t>
  </si>
  <si>
    <t>Chauffeur d'autobus et autocar</t>
  </si>
  <si>
    <t>Conducteur d'autobus et d'autocar</t>
  </si>
  <si>
    <t>2418</t>
  </si>
  <si>
    <t>Soudeur cordon d'angle</t>
  </si>
  <si>
    <t>Monteur frigoriste</t>
  </si>
  <si>
    <t>Conducteur poids lours</t>
  </si>
  <si>
    <t>Menuisier d'intérieur et d'extérieur</t>
  </si>
  <si>
    <t>Conducteur d'engins de chantier</t>
  </si>
  <si>
    <t>Couvreur - étancheur</t>
  </si>
  <si>
    <t>Tailleur De Pierre - Marbrier</t>
  </si>
  <si>
    <t>Maçon</t>
  </si>
  <si>
    <t>Monteur en chauffage et sanitaire</t>
  </si>
  <si>
    <t>Peintre Décorateur</t>
  </si>
  <si>
    <t>Carreleur - chapiste</t>
  </si>
  <si>
    <t>Cuisinier de collectivité</t>
  </si>
  <si>
    <t>Boucher - Charcutier</t>
  </si>
  <si>
    <t>Boucher - Charcutier de grande distribution</t>
  </si>
  <si>
    <t>4314</t>
  </si>
  <si>
    <t>Boulanger - pâtissier</t>
  </si>
  <si>
    <t>Agent Qualifié en confection</t>
  </si>
  <si>
    <t>Assistant aux métiers de la publicité</t>
  </si>
  <si>
    <t>3ème Degré 7 P Qualifiante</t>
  </si>
  <si>
    <t>Horticulteur Specialisé en aménagement de parcs et jardins</t>
  </si>
  <si>
    <t>2116</t>
  </si>
  <si>
    <t>Technicien en installations électriques</t>
  </si>
  <si>
    <t>Installateur - Réparateur d'appareils électroménagers</t>
  </si>
  <si>
    <t>Mecanicien des moteurs diersels et engins hydrauliques</t>
  </si>
  <si>
    <t>Carrossier Specialisé</t>
  </si>
  <si>
    <t>Menuisier en PVC et ALU</t>
  </si>
  <si>
    <t>Cuisiniste</t>
  </si>
  <si>
    <t>Constructeur - Monteur en bâtiment structure bois</t>
  </si>
  <si>
    <t>Ouvrier en rénovation, restauration et conservation du bâtiment</t>
  </si>
  <si>
    <t>Installateur en sanitaire</t>
  </si>
  <si>
    <t>3425</t>
  </si>
  <si>
    <t>Installateur en chauffage central</t>
  </si>
  <si>
    <t>Traiteur - Organisateur de banquets et de réceptions</t>
  </si>
  <si>
    <t>Chef De Cuisine De Collectivite</t>
  </si>
  <si>
    <t>Patron Boucher - Charcutier - Traiteur</t>
  </si>
  <si>
    <t>Chocolatier - Confiseur - Glacier</t>
  </si>
  <si>
    <t>Patron Boulanger -Patissier - Chocolatier</t>
  </si>
  <si>
    <t>Gestionnaire De Tres Petites Entreprises</t>
  </si>
  <si>
    <t>Coiffeur -Coiffeuse Manager</t>
  </si>
  <si>
    <t>Puériculteur</t>
  </si>
  <si>
    <t>3ème Degré 7 P Complémentaire</t>
  </si>
  <si>
    <t>Complément En Mécanique Agricole Et/Ou horticole</t>
  </si>
  <si>
    <t xml:space="preserve">Complément En Art Floral </t>
  </si>
  <si>
    <t xml:space="preserve">Complément En élevage Et Gestion De Troupeaux </t>
  </si>
  <si>
    <t xml:space="preserve">Complément En Arts Visuels appliqués à la photographie </t>
  </si>
  <si>
    <t>Complément En Pedicurie</t>
  </si>
  <si>
    <t>Complément En Maintenance D'équipements techniques</t>
  </si>
  <si>
    <t>Complément En Eléctricite De L'automobile</t>
  </si>
  <si>
    <t>Complément En Soudage Sur Toles Et Sur Tubes</t>
  </si>
  <si>
    <t>Complément En Conduite De Poids Lourds Et Manutention</t>
  </si>
  <si>
    <t>Complément En Techniques Spécialisées De Couverture</t>
  </si>
  <si>
    <t>Complément En Pose De Pierres Naturelles</t>
  </si>
  <si>
    <t>Complément En Techniques Specialisées En Con Struction - Gros</t>
  </si>
  <si>
    <t>Complément En Agencement</t>
  </si>
  <si>
    <t>Complément En Stylisme</t>
  </si>
  <si>
    <t>Complément En Techniques Publicitaires</t>
  </si>
  <si>
    <t>Complément En Techniques Specialisées De Décoration</t>
  </si>
  <si>
    <t>Complément En Techniques De Vente</t>
  </si>
  <si>
    <t>Complément En Accueil (Variante A)</t>
  </si>
  <si>
    <t>Complément En Accueil (Varante B)</t>
  </si>
  <si>
    <t>Complément En Vente En Parfumerie</t>
  </si>
  <si>
    <t>Complément En Techniques Specialisées De Production Des Entreprises Agroalimentaires</t>
  </si>
  <si>
    <t>Mécanique polyvalenye</t>
  </si>
  <si>
    <t>2ème Degré P ou TQ</t>
  </si>
  <si>
    <t>Poly1</t>
  </si>
  <si>
    <t>Poly2</t>
  </si>
  <si>
    <t>Poly3</t>
  </si>
  <si>
    <t>Poly4</t>
  </si>
  <si>
    <t>Poly5</t>
  </si>
  <si>
    <t>Poly6</t>
  </si>
  <si>
    <t>Poly7</t>
  </si>
  <si>
    <t>Poly8</t>
  </si>
  <si>
    <t>Poly9</t>
  </si>
  <si>
    <t>Poly10</t>
  </si>
  <si>
    <t>Poly11</t>
  </si>
  <si>
    <t>Poly12</t>
  </si>
  <si>
    <t>3ème Degré TTR</t>
  </si>
  <si>
    <t>Degré</t>
  </si>
  <si>
    <t>-</t>
  </si>
  <si>
    <t>Valeur</t>
  </si>
  <si>
    <t>2ème Poly Degré TQ</t>
  </si>
  <si>
    <t>2ème Poly Degré P</t>
  </si>
  <si>
    <t>61-63</t>
  </si>
  <si>
    <t>Groupe</t>
  </si>
  <si>
    <t>Pour effacer le contenu d'une cellule, utiliser la touche DEL ou SUP</t>
  </si>
  <si>
    <t>81-82-84</t>
  </si>
  <si>
    <t>Nbr élèves</t>
  </si>
  <si>
    <t>83</t>
  </si>
  <si>
    <t>7P Complémentaire</t>
  </si>
  <si>
    <t>Points</t>
  </si>
  <si>
    <t>Points 2è D</t>
  </si>
  <si>
    <t>Nbr é. 2è D</t>
  </si>
  <si>
    <t xml:space="preserve">Vous avez au total </t>
  </si>
  <si>
    <t>élèves</t>
  </si>
  <si>
    <t>élèves pour l'ensemble de vos dégrés et OBG</t>
  </si>
  <si>
    <t>Vous obtenez un total de</t>
  </si>
  <si>
    <t>points</t>
  </si>
  <si>
    <t>Au 2ème degré (3TTR, 3TQ et TP), vous avez au total</t>
  </si>
  <si>
    <t>Nbr é. Dif.</t>
  </si>
  <si>
    <t>Au 1er degré, les 2 dif. sont au total</t>
  </si>
  <si>
    <t>Ces élèves de dif. et du 2ème degré représentent un total de</t>
  </si>
  <si>
    <t>Après le tronc commun, la norme de création donne droit à</t>
  </si>
  <si>
    <t>Après le tronc commun, la norme de maintien donne droit à</t>
  </si>
  <si>
    <t>Avant le tronc commun, la norme de maintien donne droit à</t>
  </si>
  <si>
    <t>Avant le tronc commun, la norme de création donne droit à</t>
  </si>
  <si>
    <t>Avec l'apparition du tronc commun, il vous restera</t>
  </si>
  <si>
    <t>Vous perdez</t>
  </si>
  <si>
    <t>Si la colonne "Groupe" passe au vert, vous devez faire un choix (ne faite pas d'erreur)</t>
  </si>
  <si>
    <t>Calcul du nombre d'emplois CA/CTA - Enseignement ordinaire</t>
  </si>
  <si>
    <t>1)</t>
  </si>
  <si>
    <t>2)</t>
  </si>
  <si>
    <t>3)</t>
  </si>
  <si>
    <t>4)</t>
  </si>
  <si>
    <t>5)</t>
  </si>
  <si>
    <t>Les secteurs</t>
  </si>
  <si>
    <t>2. Industrie</t>
  </si>
  <si>
    <t>3. Construction</t>
  </si>
  <si>
    <t>1. Agronomie</t>
  </si>
  <si>
    <t>4. Hôtellerie-alimentation</t>
  </si>
  <si>
    <t>5. Habillement &amp; textile</t>
  </si>
  <si>
    <t>6. Arts appliqués</t>
  </si>
  <si>
    <t>7. Économie</t>
  </si>
  <si>
    <t>8. Services aux personnes</t>
  </si>
  <si>
    <t xml:space="preserve">9. Sciences appliquées </t>
  </si>
  <si>
    <t>Si Groupe devient VERT, choisir un GROUPE</t>
  </si>
  <si>
    <t>Choisir un degré.</t>
  </si>
  <si>
    <t>Pour le 2ème degré se sont uniquement des 3èmes</t>
  </si>
  <si>
    <t>Choisir le secteur ou la spécificité</t>
  </si>
  <si>
    <t>Choisir l'OBG</t>
  </si>
  <si>
    <t>Le BUT est de connaître la situation réelle.</t>
  </si>
  <si>
    <t>Voilà pourquoi il est important de tout détailler.</t>
  </si>
  <si>
    <t>Indiquez le nombre d'élèves</t>
  </si>
  <si>
    <t>Les résultats apparaissent dans le bas de la feuille</t>
  </si>
  <si>
    <t>Les élèves inscrits dans un CEFA sont comptabilisés dans l'établissement où ils
suivent la majorité de leurs périodes de cours de pratique professionnelle.
Le nombre d’élèves est affecté du même coefficient que celui prévu dans
l’enseignement de plein exercice.</t>
  </si>
  <si>
    <t>Remarques :</t>
  </si>
  <si>
    <t>Le fichier excel pour être cohérent doit considérer les chiffres aux 15 janvier de 
l'année scolaire en cours. Les DFP ne changent pas d'option et donc sont comptés
si toujours présent au 15/01.</t>
  </si>
  <si>
    <t>Ce total est arrondi:</t>
  </si>
  <si>
    <t>Il vous restera un total arrondi à l'unité supérieure de</t>
  </si>
  <si>
    <t>Ce fichier est créé en se référent à la circulaire 9566, page 182.</t>
  </si>
  <si>
    <t>Les résultats obtenus sont à titre purement d'information.</t>
  </si>
  <si>
    <t>Concernant les OBG POLYVALENTES, le secteur choisi sera celui de l'OBG de référence. Voir circulaire 8991.</t>
  </si>
  <si>
    <t>Pour l'OBG 8217 Aide-Soignant, merci de choisir le degré DQ 4-5-6 pour l'ensemble
des élèves (de la 4ème à la 7ème année).</t>
  </si>
  <si>
    <t>Nombre d'heures de PP organisées cette année:</t>
  </si>
  <si>
    <t>Vous avez droit l'année prochaine en maintient à:</t>
  </si>
  <si>
    <t>chef(s) d'atelier</t>
  </si>
  <si>
    <t>Nombre d'heures de PP organisées avec l'apparition du TC:</t>
  </si>
  <si>
    <t>Vous aurez droit l'année de l'arrivée du TC:</t>
  </si>
  <si>
    <t>chef(s) de TA</t>
  </si>
  <si>
    <t>Vous perdez avec l'arrivée du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</si>
</sst>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b/>
      <sz val="12"/>
      <color theme="1"/>
      <name val="Calibri"/>
      <family val="2"/>
      <scheme val="minor"/>
    </font>
    <font>
      <sz val="12"/>
      <color rgb="FF000000"/>
      <name val="Calibri"/>
      <family val="2"/>
      <scheme val="minor"/>
    </font>
    <font>
      <b/>
      <sz val="11"/>
      <color theme="1"/>
      <name val="Calibri"/>
      <family val="2"/>
      <scheme val="minor"/>
    </font>
    <font>
      <sz val="8"/>
      <name val="Calibri"/>
      <family val="2"/>
      <scheme val="minor"/>
    </font>
    <font>
      <sz val="12"/>
      <color rgb="FFFF0000"/>
      <name val="Calibri"/>
      <family val="2"/>
      <scheme val="minor"/>
    </font>
    <font>
      <u/>
      <sz val="12"/>
      <color theme="10"/>
      <name val="Calibri"/>
      <family val="2"/>
      <scheme val="minor"/>
    </font>
    <font>
      <sz val="12"/>
      <name val="Calibri"/>
      <family val="2"/>
      <scheme val="minor"/>
    </font>
    <font>
      <b/>
      <u/>
      <sz val="12"/>
      <color theme="1"/>
      <name val="Calibri"/>
      <family val="2"/>
      <scheme val="minor"/>
    </font>
    <font>
      <b/>
      <sz val="12"/>
      <color rgb="FFFF0000"/>
      <name val="Calibri"/>
      <family val="2"/>
      <scheme val="minor"/>
    </font>
    <font>
      <sz val="14"/>
      <color theme="1"/>
      <name val="Calibri"/>
      <family val="2"/>
      <scheme val="minor"/>
    </font>
    <font>
      <sz val="16"/>
      <color theme="1"/>
      <name val="Calibri"/>
      <family val="2"/>
      <scheme val="minor"/>
    </font>
    <font>
      <b/>
      <sz val="16"/>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rgb="FFFF0000"/>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FFFF00"/>
        <bgColor indexed="64"/>
      </patternFill>
    </fill>
    <fill>
      <patternFill patternType="solid">
        <fgColor theme="7" tint="0.59999389629810485"/>
        <bgColor indexed="64"/>
      </patternFill>
    </fill>
  </fills>
  <borders count="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38">
    <xf numFmtId="0" fontId="0" fillId="0" borderId="0" xfId="0"/>
    <xf numFmtId="0" fontId="2" fillId="0" borderId="0" xfId="0" applyFont="1"/>
    <xf numFmtId="0" fontId="1" fillId="0" borderId="0" xfId="0" applyFont="1"/>
    <xf numFmtId="0" fontId="3" fillId="0" borderId="7" xfId="0" applyFont="1" applyBorder="1" applyAlignment="1">
      <alignment horizontal="center" vertical="top"/>
    </xf>
    <xf numFmtId="0" fontId="0" fillId="0" borderId="0" xfId="0" applyAlignment="1">
      <alignment wrapText="1"/>
    </xf>
    <xf numFmtId="49" fontId="3" fillId="0" borderId="7" xfId="0" applyNumberFormat="1" applyFont="1" applyBorder="1" applyAlignment="1">
      <alignment horizontal="center" vertical="top"/>
    </xf>
    <xf numFmtId="49" fontId="0" fillId="0" borderId="0" xfId="0" applyNumberFormat="1"/>
    <xf numFmtId="0" fontId="0" fillId="0" borderId="0" xfId="0" applyAlignment="1">
      <alignment horizontal="center"/>
    </xf>
    <xf numFmtId="0" fontId="5" fillId="0" borderId="0" xfId="0" applyFont="1"/>
    <xf numFmtId="49" fontId="0" fillId="0" borderId="0" xfId="0" applyNumberFormat="1" applyAlignment="1">
      <alignment horizontal="center"/>
    </xf>
    <xf numFmtId="0" fontId="7" fillId="0" borderId="0" xfId="1" applyFont="1"/>
    <xf numFmtId="0" fontId="0" fillId="2" borderId="0" xfId="0" applyFill="1"/>
    <xf numFmtId="0" fontId="0" fillId="0" borderId="0" xfId="0" applyAlignment="1">
      <alignment horizontal="right"/>
    </xf>
    <xf numFmtId="0" fontId="0" fillId="0" borderId="0" xfId="0" applyAlignment="1">
      <alignment horizontal="right" vertical="center"/>
    </xf>
    <xf numFmtId="0" fontId="0" fillId="3" borderId="0" xfId="0" applyFill="1"/>
    <xf numFmtId="0" fontId="0" fillId="0" borderId="0" xfId="0" applyProtection="1">
      <protection locked="0"/>
    </xf>
    <xf numFmtId="0" fontId="8" fillId="0" borderId="0" xfId="0" applyFont="1"/>
    <xf numFmtId="0" fontId="0" fillId="4" borderId="0" xfId="0" applyFill="1"/>
    <xf numFmtId="0" fontId="1" fillId="4" borderId="0" xfId="0" applyFont="1" applyFill="1"/>
    <xf numFmtId="0" fontId="0" fillId="5" borderId="0" xfId="0" applyFill="1"/>
    <xf numFmtId="0" fontId="0" fillId="2" borderId="0" xfId="0" applyFill="1" applyAlignment="1">
      <alignment horizontal="right"/>
    </xf>
    <xf numFmtId="0" fontId="9" fillId="0" borderId="0" xfId="0" applyFont="1"/>
    <xf numFmtId="0" fontId="5" fillId="0" borderId="0" xfId="0" applyFont="1" applyAlignment="1">
      <alignment wrapText="1"/>
    </xf>
    <xf numFmtId="0" fontId="5" fillId="0" borderId="0" xfId="0" applyFont="1"/>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0" fillId="0" borderId="0" xfId="0" applyFont="1"/>
    <xf numFmtId="0" fontId="0" fillId="0" borderId="0" xfId="0" applyFill="1"/>
    <xf numFmtId="0" fontId="1" fillId="6" borderId="0" xfId="0" applyFont="1" applyFill="1"/>
    <xf numFmtId="0" fontId="1" fillId="7" borderId="0" xfId="0" applyFont="1" applyFill="1"/>
    <xf numFmtId="0" fontId="11" fillId="0" borderId="0" xfId="0" applyFont="1"/>
    <xf numFmtId="0" fontId="12" fillId="0" borderId="0" xfId="0" applyFont="1"/>
    <xf numFmtId="0" fontId="13" fillId="0" borderId="0" xfId="0" applyFont="1"/>
    <xf numFmtId="0" fontId="0" fillId="6" borderId="0" xfId="0" applyFill="1" applyProtection="1">
      <protection locked="0"/>
    </xf>
  </cellXfs>
  <cellStyles count="2">
    <cellStyle name="Lien hypertexte" xfId="1" builtinId="8"/>
    <cellStyle name="Normal" xfId="0" builtinId="0"/>
  </cellStyles>
  <dxfs count="1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00B050"/>
        </patternFill>
      </fill>
    </dxf>
    <dxf>
      <fill>
        <patternFill>
          <bgColor rgb="FF00B05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342900</xdr:colOff>
      <xdr:row>19</xdr:row>
      <xdr:rowOff>51874</xdr:rowOff>
    </xdr:to>
    <xdr:pic>
      <xdr:nvPicPr>
        <xdr:cNvPr id="2" name="Image 1">
          <a:extLst>
            <a:ext uri="{FF2B5EF4-FFF2-40B4-BE49-F238E27FC236}">
              <a16:creationId xmlns:a16="http://schemas.microsoft.com/office/drawing/2014/main" id="{13E605B4-DD15-1640-8459-72EB68231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772400" cy="4543441"/>
        </a:xfrm>
        <a:prstGeom prst="rect">
          <a:avLst/>
        </a:prstGeom>
      </xdr:spPr>
    </xdr:pic>
    <xdr:clientData/>
  </xdr:twoCellAnchor>
  <xdr:twoCellAnchor editAs="oneCell">
    <xdr:from>
      <xdr:col>0</xdr:col>
      <xdr:colOff>0</xdr:colOff>
      <xdr:row>23</xdr:row>
      <xdr:rowOff>0</xdr:rowOff>
    </xdr:from>
    <xdr:to>
      <xdr:col>9</xdr:col>
      <xdr:colOff>342900</xdr:colOff>
      <xdr:row>35</xdr:row>
      <xdr:rowOff>180720</xdr:rowOff>
    </xdr:to>
    <xdr:pic>
      <xdr:nvPicPr>
        <xdr:cNvPr id="3" name="Image 2">
          <a:extLst>
            <a:ext uri="{FF2B5EF4-FFF2-40B4-BE49-F238E27FC236}">
              <a16:creationId xmlns:a16="http://schemas.microsoft.com/office/drawing/2014/main" id="{1A5E38C2-658F-B84C-97B4-871B4FF4D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4673600"/>
          <a:ext cx="7772400" cy="26191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266700</xdr:colOff>
      <xdr:row>0</xdr:row>
      <xdr:rowOff>139700</xdr:rowOff>
    </xdr:from>
    <xdr:to>
      <xdr:col>9</xdr:col>
      <xdr:colOff>609600</xdr:colOff>
      <xdr:row>35</xdr:row>
      <xdr:rowOff>19902</xdr:rowOff>
    </xdr:to>
    <xdr:pic>
      <xdr:nvPicPr>
        <xdr:cNvPr id="2" name="Image 1">
          <a:extLst>
            <a:ext uri="{FF2B5EF4-FFF2-40B4-BE49-F238E27FC236}">
              <a16:creationId xmlns:a16="http://schemas.microsoft.com/office/drawing/2014/main" id="{ED63B00B-5310-4FB7-1E0C-1C4584892543}"/>
            </a:ext>
          </a:extLst>
        </xdr:cNvPr>
        <xdr:cNvPicPr>
          <a:picLocks noChangeAspect="1"/>
        </xdr:cNvPicPr>
      </xdr:nvPicPr>
      <xdr:blipFill>
        <a:blip xmlns:r="http://schemas.openxmlformats.org/officeDocument/2006/relationships" r:embed="rId1"/>
        <a:stretch>
          <a:fillRect/>
        </a:stretch>
      </xdr:blipFill>
      <xdr:spPr>
        <a:xfrm>
          <a:off x="266700" y="139700"/>
          <a:ext cx="7772400" cy="7208102"/>
        </a:xfrm>
        <a:prstGeom prst="rect">
          <a:avLst/>
        </a:prstGeom>
      </xdr:spPr>
    </xdr:pic>
    <xdr:clientData/>
  </xdr:twoCellAnchor>
  <xdr:twoCellAnchor editAs="oneCell">
    <xdr:from>
      <xdr:col>10</xdr:col>
      <xdr:colOff>25400</xdr:colOff>
      <xdr:row>1</xdr:row>
      <xdr:rowOff>38100</xdr:rowOff>
    </xdr:from>
    <xdr:to>
      <xdr:col>19</xdr:col>
      <xdr:colOff>368300</xdr:colOff>
      <xdr:row>5</xdr:row>
      <xdr:rowOff>147094</xdr:rowOff>
    </xdr:to>
    <xdr:pic>
      <xdr:nvPicPr>
        <xdr:cNvPr id="3" name="Image 2">
          <a:extLst>
            <a:ext uri="{FF2B5EF4-FFF2-40B4-BE49-F238E27FC236}">
              <a16:creationId xmlns:a16="http://schemas.microsoft.com/office/drawing/2014/main" id="{999C4E3F-6F3F-6F6E-2709-76CB0FF62BE6}"/>
            </a:ext>
          </a:extLst>
        </xdr:cNvPr>
        <xdr:cNvPicPr>
          <a:picLocks noChangeAspect="1"/>
        </xdr:cNvPicPr>
      </xdr:nvPicPr>
      <xdr:blipFill>
        <a:blip xmlns:r="http://schemas.openxmlformats.org/officeDocument/2006/relationships" r:embed="rId2"/>
        <a:stretch>
          <a:fillRect/>
        </a:stretch>
      </xdr:blipFill>
      <xdr:spPr>
        <a:xfrm>
          <a:off x="8280400" y="241300"/>
          <a:ext cx="7772400" cy="921794"/>
        </a:xfrm>
        <a:prstGeom prst="rect">
          <a:avLst/>
        </a:prstGeom>
      </xdr:spPr>
    </xdr:pic>
    <xdr:clientData/>
  </xdr:twoCellAnchor>
  <xdr:twoCellAnchor editAs="oneCell">
    <xdr:from>
      <xdr:col>10</xdr:col>
      <xdr:colOff>12700</xdr:colOff>
      <xdr:row>5</xdr:row>
      <xdr:rowOff>177800</xdr:rowOff>
    </xdr:from>
    <xdr:to>
      <xdr:col>19</xdr:col>
      <xdr:colOff>355600</xdr:colOff>
      <xdr:row>15</xdr:row>
      <xdr:rowOff>13666</xdr:rowOff>
    </xdr:to>
    <xdr:pic>
      <xdr:nvPicPr>
        <xdr:cNvPr id="4" name="Image 3">
          <a:extLst>
            <a:ext uri="{FF2B5EF4-FFF2-40B4-BE49-F238E27FC236}">
              <a16:creationId xmlns:a16="http://schemas.microsoft.com/office/drawing/2014/main" id="{48F97094-87C3-170A-89CF-0439E27F3A2F}"/>
            </a:ext>
          </a:extLst>
        </xdr:cNvPr>
        <xdr:cNvPicPr>
          <a:picLocks noChangeAspect="1"/>
        </xdr:cNvPicPr>
      </xdr:nvPicPr>
      <xdr:blipFill>
        <a:blip xmlns:r="http://schemas.openxmlformats.org/officeDocument/2006/relationships" r:embed="rId3"/>
        <a:stretch>
          <a:fillRect/>
        </a:stretch>
      </xdr:blipFill>
      <xdr:spPr>
        <a:xfrm>
          <a:off x="8267700" y="1193800"/>
          <a:ext cx="7772400" cy="18678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xdr:row>
      <xdr:rowOff>95250</xdr:rowOff>
    </xdr:from>
    <xdr:to>
      <xdr:col>10</xdr:col>
      <xdr:colOff>342900</xdr:colOff>
      <xdr:row>24</xdr:row>
      <xdr:rowOff>56108</xdr:rowOff>
    </xdr:to>
    <xdr:pic>
      <xdr:nvPicPr>
        <xdr:cNvPr id="3" name="Image 2">
          <a:extLst>
            <a:ext uri="{FF2B5EF4-FFF2-40B4-BE49-F238E27FC236}">
              <a16:creationId xmlns:a16="http://schemas.microsoft.com/office/drawing/2014/main" id="{00A69D2D-D3D5-3ED7-4731-E5ADB07E1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25500" y="497417"/>
          <a:ext cx="7772400" cy="4384691"/>
        </a:xfrm>
        <a:prstGeom prst="rect">
          <a:avLst/>
        </a:prstGeom>
      </xdr:spPr>
    </xdr:pic>
    <xdr:clientData/>
  </xdr:twoCellAnchor>
  <xdr:twoCellAnchor editAs="oneCell">
    <xdr:from>
      <xdr:col>0</xdr:col>
      <xdr:colOff>793751</xdr:colOff>
      <xdr:row>26</xdr:row>
      <xdr:rowOff>84666</xdr:rowOff>
    </xdr:from>
    <xdr:to>
      <xdr:col>10</xdr:col>
      <xdr:colOff>311151</xdr:colOff>
      <xdr:row>39</xdr:row>
      <xdr:rowOff>163786</xdr:rowOff>
    </xdr:to>
    <xdr:pic>
      <xdr:nvPicPr>
        <xdr:cNvPr id="7" name="Image 6">
          <a:extLst>
            <a:ext uri="{FF2B5EF4-FFF2-40B4-BE49-F238E27FC236}">
              <a16:creationId xmlns:a16="http://schemas.microsoft.com/office/drawing/2014/main" id="{8F6F0BD2-95F6-2A83-A5B3-E233E5E001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93751" y="5450416"/>
          <a:ext cx="7772400" cy="26191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eu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uil1"/>
    </sheetNames>
    <sheetDataSet>
      <sheetData sheetId="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4558-B97C-2B41-BA2C-78CA9CE590F5}">
  <sheetPr codeName="Feuil1"/>
  <dimension ref="K2:Q29"/>
  <sheetViews>
    <sheetView tabSelected="1" zoomScale="120" zoomScaleNormal="120" workbookViewId="0">
      <selection activeCell="L14" sqref="L14"/>
    </sheetView>
  </sheetViews>
  <sheetFormatPr baseColWidth="10" defaultRowHeight="16" x14ac:dyDescent="0.2"/>
  <cols>
    <col min="11" max="11" width="4.1640625" customWidth="1"/>
  </cols>
  <sheetData>
    <row r="2" spans="11:17" x14ac:dyDescent="0.2">
      <c r="P2" s="16" t="s">
        <v>438</v>
      </c>
    </row>
    <row r="3" spans="11:17" x14ac:dyDescent="0.2">
      <c r="K3" s="17" t="s">
        <v>433</v>
      </c>
      <c r="L3" s="17" t="s">
        <v>451</v>
      </c>
      <c r="M3" s="17"/>
      <c r="N3" s="17"/>
      <c r="O3" s="17"/>
      <c r="P3" t="s">
        <v>441</v>
      </c>
    </row>
    <row r="4" spans="11:17" x14ac:dyDescent="0.2">
      <c r="K4" s="17" t="s">
        <v>434</v>
      </c>
      <c r="L4" s="17" t="s">
        <v>448</v>
      </c>
      <c r="M4" s="17"/>
      <c r="N4" s="17"/>
      <c r="O4" s="17"/>
      <c r="P4" t="s">
        <v>439</v>
      </c>
    </row>
    <row r="5" spans="11:17" x14ac:dyDescent="0.2">
      <c r="K5" s="17" t="s">
        <v>435</v>
      </c>
      <c r="L5" s="17" t="s">
        <v>449</v>
      </c>
      <c r="M5" s="17"/>
      <c r="N5" s="17"/>
      <c r="O5" s="17"/>
      <c r="P5" t="s">
        <v>440</v>
      </c>
    </row>
    <row r="6" spans="11:17" x14ac:dyDescent="0.2">
      <c r="K6" s="17"/>
      <c r="L6" s="18" t="s">
        <v>450</v>
      </c>
      <c r="M6" s="17"/>
      <c r="N6" s="17"/>
      <c r="O6" s="17"/>
      <c r="P6" t="s">
        <v>442</v>
      </c>
    </row>
    <row r="7" spans="11:17" x14ac:dyDescent="0.2">
      <c r="K7" s="17" t="s">
        <v>436</v>
      </c>
      <c r="L7" s="17" t="s">
        <v>452</v>
      </c>
      <c r="M7" s="17"/>
      <c r="N7" s="17"/>
      <c r="O7" s="17"/>
      <c r="P7" t="s">
        <v>443</v>
      </c>
    </row>
    <row r="8" spans="11:17" x14ac:dyDescent="0.2">
      <c r="K8" s="17" t="s">
        <v>437</v>
      </c>
      <c r="L8" s="17" t="s">
        <v>455</v>
      </c>
      <c r="M8" s="17"/>
      <c r="N8" s="17"/>
      <c r="O8" s="17"/>
      <c r="P8" t="s">
        <v>444</v>
      </c>
    </row>
    <row r="9" spans="11:17" x14ac:dyDescent="0.2">
      <c r="K9" s="17"/>
      <c r="L9" s="17"/>
      <c r="M9" s="17"/>
      <c r="N9" s="17"/>
      <c r="O9" s="17"/>
      <c r="P9" t="s">
        <v>445</v>
      </c>
    </row>
    <row r="10" spans="11:17" x14ac:dyDescent="0.2">
      <c r="K10" s="17"/>
      <c r="L10" s="17" t="s">
        <v>453</v>
      </c>
      <c r="M10" s="17"/>
      <c r="N10" s="17"/>
      <c r="O10" s="17"/>
      <c r="P10" t="s">
        <v>446</v>
      </c>
    </row>
    <row r="11" spans="11:17" x14ac:dyDescent="0.2">
      <c r="K11" s="17"/>
      <c r="L11" s="17" t="s">
        <v>454</v>
      </c>
      <c r="M11" s="17"/>
      <c r="N11" s="17"/>
      <c r="O11" s="17"/>
      <c r="P11" t="s">
        <v>447</v>
      </c>
    </row>
    <row r="13" spans="11:17" x14ac:dyDescent="0.2">
      <c r="L13" s="18" t="s">
        <v>456</v>
      </c>
      <c r="M13" s="18"/>
      <c r="N13" s="18"/>
      <c r="O13" s="18"/>
    </row>
    <row r="15" spans="11:17" x14ac:dyDescent="0.2">
      <c r="L15" s="2" t="s">
        <v>458</v>
      </c>
    </row>
    <row r="16" spans="11:17" ht="65" customHeight="1" x14ac:dyDescent="0.2">
      <c r="L16" s="22" t="s">
        <v>457</v>
      </c>
      <c r="M16" s="22"/>
      <c r="N16" s="22"/>
      <c r="O16" s="22"/>
      <c r="P16" s="22"/>
      <c r="Q16" s="22"/>
    </row>
    <row r="17" spans="12:17" x14ac:dyDescent="0.2">
      <c r="L17" s="8"/>
      <c r="M17" s="8"/>
      <c r="N17" s="8"/>
      <c r="O17" s="8"/>
      <c r="P17" s="8"/>
      <c r="Q17" s="8"/>
    </row>
    <row r="18" spans="12:17" x14ac:dyDescent="0.2">
      <c r="L18" s="22" t="s">
        <v>459</v>
      </c>
      <c r="M18" s="23"/>
      <c r="N18" s="23"/>
      <c r="O18" s="23"/>
      <c r="P18" s="23"/>
      <c r="Q18" s="23"/>
    </row>
    <row r="19" spans="12:17" x14ac:dyDescent="0.2">
      <c r="L19" s="23"/>
      <c r="M19" s="23"/>
      <c r="N19" s="23"/>
      <c r="O19" s="23"/>
      <c r="P19" s="23"/>
      <c r="Q19" s="23"/>
    </row>
    <row r="20" spans="12:17" x14ac:dyDescent="0.2">
      <c r="L20" s="23"/>
      <c r="M20" s="23"/>
      <c r="N20" s="23"/>
      <c r="O20" s="23"/>
      <c r="P20" s="23"/>
      <c r="Q20" s="23"/>
    </row>
    <row r="21" spans="12:17" x14ac:dyDescent="0.2">
      <c r="L21" s="8"/>
      <c r="M21" s="8"/>
      <c r="N21" s="8"/>
      <c r="O21" s="8"/>
      <c r="P21" s="8"/>
      <c r="Q21" s="8"/>
    </row>
    <row r="22" spans="12:17" x14ac:dyDescent="0.2">
      <c r="L22" s="22" t="s">
        <v>464</v>
      </c>
      <c r="M22" s="22"/>
      <c r="N22" s="22"/>
      <c r="O22" s="22"/>
      <c r="P22" s="22"/>
      <c r="Q22" s="22"/>
    </row>
    <row r="23" spans="12:17" x14ac:dyDescent="0.2">
      <c r="L23" s="22"/>
      <c r="M23" s="22"/>
      <c r="N23" s="22"/>
      <c r="O23" s="22"/>
      <c r="P23" s="22"/>
      <c r="Q23" s="22"/>
    </row>
    <row r="25" spans="12:17" x14ac:dyDescent="0.2">
      <c r="L25" s="22" t="s">
        <v>465</v>
      </c>
      <c r="M25" s="23"/>
      <c r="N25" s="23"/>
      <c r="O25" s="23"/>
      <c r="P25" s="23"/>
      <c r="Q25" s="23"/>
    </row>
    <row r="26" spans="12:17" x14ac:dyDescent="0.2">
      <c r="L26" s="23"/>
      <c r="M26" s="23"/>
      <c r="N26" s="23"/>
      <c r="O26" s="23"/>
      <c r="P26" s="23"/>
      <c r="Q26" s="23"/>
    </row>
    <row r="28" spans="12:17" x14ac:dyDescent="0.2">
      <c r="L28" s="21" t="s">
        <v>462</v>
      </c>
    </row>
    <row r="29" spans="12:17" x14ac:dyDescent="0.2">
      <c r="L29" s="21" t="s">
        <v>463</v>
      </c>
    </row>
  </sheetData>
  <sheetProtection algorithmName="SHA-512" hashValue="I0YYVyGEmsgioLCoYx9K1xnOpqOmHTbNsu3WIFxjoTlnFzliSuTOX/ir96sX1C/BwO9SWtwXEr3eRmJtNM6h+Q==" saltValue="QTtKBaB2Jl7o/tHd0qbc+g==" spinCount="100000" sheet="1" objects="1" scenarios="1"/>
  <mergeCells count="4">
    <mergeCell ref="L25:Q26"/>
    <mergeCell ref="L16:Q16"/>
    <mergeCell ref="L18:Q20"/>
    <mergeCell ref="L22:Q2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90B1B-8013-894A-84F2-A990B1B3F197}">
  <sheetPr codeName="Feuil2"/>
  <dimension ref="A1:AA117"/>
  <sheetViews>
    <sheetView zoomScale="140" zoomScaleNormal="140" workbookViewId="0">
      <pane ySplit="9" topLeftCell="A10" activePane="bottomLeft" state="frozen"/>
      <selection pane="bottomLeft"/>
    </sheetView>
  </sheetViews>
  <sheetFormatPr baseColWidth="10" defaultRowHeight="16" x14ac:dyDescent="0.2"/>
  <cols>
    <col min="1" max="1" width="7.6640625" customWidth="1"/>
    <col min="2" max="2" width="7.33203125" customWidth="1"/>
    <col min="3" max="3" width="29.83203125" customWidth="1"/>
    <col min="4" max="4" width="48.1640625" customWidth="1"/>
    <col min="5" max="6" width="7.33203125" customWidth="1"/>
    <col min="7" max="7" width="10.83203125" customWidth="1"/>
    <col min="8" max="8" width="6.83203125" customWidth="1"/>
    <col min="10" max="10" width="10.5" customWidth="1"/>
    <col min="11" max="11" width="9.5" customWidth="1"/>
    <col min="26" max="26" width="20" customWidth="1"/>
  </cols>
  <sheetData>
    <row r="1" spans="1:27" ht="17" thickBot="1" x14ac:dyDescent="0.25"/>
    <row r="2" spans="1:27" x14ac:dyDescent="0.2">
      <c r="C2" s="24" t="s">
        <v>432</v>
      </c>
      <c r="D2" s="25"/>
      <c r="E2" s="25"/>
      <c r="F2" s="25"/>
      <c r="G2" s="26"/>
    </row>
    <row r="3" spans="1:27" ht="17" thickBot="1" x14ac:dyDescent="0.25">
      <c r="C3" s="27"/>
      <c r="D3" s="28"/>
      <c r="E3" s="28"/>
      <c r="F3" s="28"/>
      <c r="G3" s="29"/>
    </row>
    <row r="5" spans="1:27" x14ac:dyDescent="0.2">
      <c r="C5" s="8" t="s">
        <v>431</v>
      </c>
    </row>
    <row r="6" spans="1:27" x14ac:dyDescent="0.2">
      <c r="C6" t="s">
        <v>408</v>
      </c>
    </row>
    <row r="9" spans="1:27" x14ac:dyDescent="0.2">
      <c r="A9" s="2" t="s">
        <v>0</v>
      </c>
      <c r="B9" s="2" t="s">
        <v>407</v>
      </c>
      <c r="C9" s="2" t="s">
        <v>401</v>
      </c>
      <c r="D9" s="2" t="s">
        <v>7</v>
      </c>
      <c r="E9" s="2" t="s">
        <v>8</v>
      </c>
      <c r="F9" s="2" t="s">
        <v>403</v>
      </c>
      <c r="G9" s="2" t="s">
        <v>410</v>
      </c>
      <c r="H9" s="2" t="s">
        <v>413</v>
      </c>
      <c r="I9" s="2" t="s">
        <v>414</v>
      </c>
      <c r="J9" s="2" t="s">
        <v>415</v>
      </c>
      <c r="K9" s="2" t="s">
        <v>422</v>
      </c>
    </row>
    <row r="10" spans="1:27" x14ac:dyDescent="0.2">
      <c r="A10" s="15" t="s">
        <v>6</v>
      </c>
      <c r="B10" s="15"/>
      <c r="C10" s="15" t="s">
        <v>6</v>
      </c>
      <c r="D10" s="15"/>
      <c r="E10" t="str">
        <f t="array" ref="E10">IFERROR(
   INDEX('Pas Touch'!F:F,
      MATCH(1,
         ( 'Pas Touch'!G:G = D10 ) *
         ( 'Pas Touch'!H:H = $A10 &amp; "_" &amp; $C10 ),
      0)
   ),
"")</f>
        <v/>
      </c>
      <c r="F10">
        <f t="array" ref="F10">IF(A10="EPSC Soins i.",0.5,
IF(A10="2ème Dif.",1,
IF(A10="3S-DO",1,
IF(A10="Ens. Art.",0.5,
IF(A10="7P Complémentaire",1,
IF(AND(A10=6,C10="3ème Degré 7 TQ Complémentaire"),0,
IFERROR(
  INDEX('Pas Touch2'!C$2:C$1000,
    MATCH(1,
      (TRIM(TEXT('Pas Touch2'!A$2:A$1000,"@"))=TRIM(TEXT(A10,"@")))*
      (TRIM(TEXT('Pas Touch2'!D$2:D$1000,"@"))=TRIM(TEXT(B10,"@")))*
      ((('Pas Touch2'!B$2:B$1000="")+('Pas Touch2'!B$2:B$1000=C10))&gt;0),
    0)
  ),
0)
))))))</f>
        <v>0</v>
      </c>
      <c r="G10" s="15"/>
      <c r="H10">
        <f>F10*G10</f>
        <v>0</v>
      </c>
      <c r="I10" t="str">
        <f>IF(ISNUMBER(SEARCH("2",C10)),H10,"")</f>
        <v/>
      </c>
      <c r="J10" t="str">
        <f>IF(ISNUMBER(SEARCH("2",C10)),G10,"")</f>
        <v/>
      </c>
      <c r="K10" t="str">
        <f>IF(ISNUMBER(SEARCH("Dif",A10)),G10,"")</f>
        <v/>
      </c>
      <c r="AA10" t="str">
        <f t="array" ref="AA10">IFERROR(INDEX('Pas Touch'!$G$2:$G$1000, SMALL(IF(('Pas Touch'!$D$2:$D$1000=$A$2)*('Pas Touch'!$E$2:$E$1000=$C$2),
ROW('Pas Touch'!$G$2:$G$1000)-ROW('Pas Touch'!$G$2)+1), ROWS($AA$2:AA10))), "")</f>
        <v/>
      </c>
    </row>
    <row r="11" spans="1:27" x14ac:dyDescent="0.2">
      <c r="A11" s="15" t="s">
        <v>6</v>
      </c>
      <c r="B11" s="15"/>
      <c r="C11" s="15" t="s">
        <v>6</v>
      </c>
      <c r="D11" s="15"/>
      <c r="E11" t="str">
        <f t="array" ref="E11">IFERROR(
   INDEX('Pas Touch'!F:F,
      MATCH(1,
         ( 'Pas Touch'!G:G = D11 ) *
         ( 'Pas Touch'!H:H = $A11 &amp; "_" &amp; $C11 ),
      0)
   ),
"")</f>
        <v/>
      </c>
      <c r="F11">
        <f t="array" ref="F11">IF(A11="EPSC Soins i.",0.5,
IF(A11="2ème Dif.",1,
IF(A11="3S-DO",1,
IF(A11="Ens. Art.",0.5,
IF(A11="7P Complémentaire",1,
IF(AND(A11=6,C11="3ème Degré 7 TQ Complémentaire"),0,
IFERROR(
  INDEX('Pas Touch2'!C$2:C$1000,
    MATCH(1,
      (TRIM(TEXT('Pas Touch2'!A$2:A$1000,"@"))=TRIM(TEXT(A11,"@")))*
      (TRIM(TEXT('Pas Touch2'!D$2:D$1000,"@"))=TRIM(TEXT(B11,"@")))*
      ((('Pas Touch2'!B$2:B$1000="")+('Pas Touch2'!B$2:B$1000=C11))&gt;0),
    0)
  ),
0)
))))))</f>
        <v>0</v>
      </c>
      <c r="G11" s="15"/>
      <c r="H11">
        <f t="shared" ref="H11:H100" si="0">F11*G11</f>
        <v>0</v>
      </c>
      <c r="I11" t="str">
        <f>IF(ISNUMBER(SEARCH("2",C11)),H11,"")</f>
        <v/>
      </c>
      <c r="J11" t="str">
        <f t="shared" ref="J11:J100" si="1">IF(ISNUMBER(SEARCH("2",C11)),G11,"")</f>
        <v/>
      </c>
      <c r="K11" t="str">
        <f t="shared" ref="K11:K100" si="2">IF(ISNUMBER(SEARCH("Dif",A11)),G11,"")</f>
        <v/>
      </c>
      <c r="AA11" t="str">
        <f t="array" ref="AA11">IFERROR(INDEX('Pas Touch'!$G$2:$G$1000, SMALL(IF(('Pas Touch'!$D$2:$D$1000=$A$2)*('Pas Touch'!$E$2:$E$1000=$C$2),
ROW('Pas Touch'!$G$2:$G$1000)-ROW('Pas Touch'!$G$2)+1), ROWS($AA$2:AA11))), "")</f>
        <v/>
      </c>
    </row>
    <row r="12" spans="1:27" x14ac:dyDescent="0.2">
      <c r="A12" s="15" t="s">
        <v>6</v>
      </c>
      <c r="B12" s="15"/>
      <c r="C12" s="15" t="s">
        <v>6</v>
      </c>
      <c r="D12" s="15"/>
      <c r="E12" t="str">
        <f t="array" ref="E12">IFERROR(
   INDEX('Pas Touch'!F:F,
      MATCH(1,
         ( 'Pas Touch'!G:G = D12 ) *
         ( 'Pas Touch'!H:H = $A12 &amp; "_" &amp; $C12 ),
      0)
   ),
"")</f>
        <v/>
      </c>
      <c r="F12">
        <f t="array" ref="F12">IF(A12="EPSC Soins i.",0.5,
IF(A12="2ème Dif.",1,
IF(A12="3S-DO",1,
IF(A12="Ens. Art.",0.5,
IF(A12="7P Complémentaire",1,
IF(AND(A12=6,C12="3ème Degré 7 TQ Complémentaire"),0,
IFERROR(
  INDEX('Pas Touch2'!C$2:C$1000,
    MATCH(1,
      (TRIM(TEXT('Pas Touch2'!A$2:A$1000,"@"))=TRIM(TEXT(A12,"@")))*
      (TRIM(TEXT('Pas Touch2'!D$2:D$1000,"@"))=TRIM(TEXT(B12,"@")))*
      ((('Pas Touch2'!B$2:B$1000="")+('Pas Touch2'!B$2:B$1000=C12))&gt;0),
    0)
  ),
0)
))))))</f>
        <v>0</v>
      </c>
      <c r="G12" s="15"/>
      <c r="H12">
        <f t="shared" si="0"/>
        <v>0</v>
      </c>
      <c r="I12" t="str">
        <f t="shared" ref="I12:I100" si="3">IF(ISNUMBER(SEARCH("2",C12)),H12,"")</f>
        <v/>
      </c>
      <c r="J12" t="str">
        <f t="shared" si="1"/>
        <v/>
      </c>
      <c r="K12" t="str">
        <f t="shared" si="2"/>
        <v/>
      </c>
      <c r="AA12" t="str">
        <f t="array" ref="AA12">IFERROR(INDEX('Pas Touch'!$G$2:$G$1000, SMALL(IF(('Pas Touch'!$D$2:$D$1000=$A$2)*('Pas Touch'!$E$2:$E$1000=$C$2),
ROW('Pas Touch'!$G$2:$G$1000)-ROW('Pas Touch'!$G$2)+1), ROWS($AA$2:AA12))), "")</f>
        <v/>
      </c>
    </row>
    <row r="13" spans="1:27" x14ac:dyDescent="0.2">
      <c r="A13" s="15" t="s">
        <v>6</v>
      </c>
      <c r="B13" s="15"/>
      <c r="C13" s="15" t="s">
        <v>6</v>
      </c>
      <c r="D13" s="15"/>
      <c r="E13" t="str">
        <f t="array" ref="E13">IFERROR(
   INDEX('Pas Touch'!F:F,
      MATCH(1,
         ( 'Pas Touch'!G:G = D13 ) *
         ( 'Pas Touch'!H:H = $A13 &amp; "_" &amp; $C13 ),
      0)
   ),
"")</f>
        <v/>
      </c>
      <c r="F13">
        <f t="array" ref="F13">IF(A13="EPSC Soins i.",0.5,
IF(A13="2ème Dif.",1,
IF(A13="3S-DO",1,
IF(A13="Ens. Art.",0.5,
IF(A13="7P Complémentaire",1,
IF(AND(A13=6,C13="3ème Degré 7 TQ Complémentaire"),0,
IFERROR(
  INDEX('Pas Touch2'!C$2:C$1000,
    MATCH(1,
      (TRIM(TEXT('Pas Touch2'!A$2:A$1000,"@"))=TRIM(TEXT(A13,"@")))*
      (TRIM(TEXT('Pas Touch2'!D$2:D$1000,"@"))=TRIM(TEXT(B13,"@")))*
      ((('Pas Touch2'!B$2:B$1000="")+('Pas Touch2'!B$2:B$1000=C13))&gt;0),
    0)
  ),
0)
))))))</f>
        <v>0</v>
      </c>
      <c r="G13" s="15"/>
      <c r="H13">
        <f t="shared" ref="H13" si="4">F13*G13</f>
        <v>0</v>
      </c>
      <c r="I13" t="str">
        <f t="shared" ref="I13" si="5">IF(ISNUMBER(SEARCH("2",C13)),H13,"")</f>
        <v/>
      </c>
      <c r="J13" t="str">
        <f t="shared" ref="J13" si="6">IF(ISNUMBER(SEARCH("2",C13)),G13,"")</f>
        <v/>
      </c>
      <c r="K13" t="str">
        <f t="shared" ref="K13" si="7">IF(ISNUMBER(SEARCH("Dif",A13)),G13,"")</f>
        <v/>
      </c>
      <c r="AA13" t="str">
        <f t="array" ref="AA13">IFERROR(INDEX('Pas Touch'!$G$2:$G$1000, SMALL(IF(('Pas Touch'!$D$2:$D$1000=$A$2)*('Pas Touch'!$E$2:$E$1000=$C$2),
ROW('Pas Touch'!$G$2:$G$1000)-ROW('Pas Touch'!$G$2)+1), ROWS($AA$2:AA13))), "")</f>
        <v/>
      </c>
    </row>
    <row r="14" spans="1:27" x14ac:dyDescent="0.2">
      <c r="A14" s="15" t="s">
        <v>6</v>
      </c>
      <c r="B14" s="15"/>
      <c r="C14" s="15" t="s">
        <v>6</v>
      </c>
      <c r="D14" s="15"/>
      <c r="E14" t="str">
        <f t="array" ref="E14">IFERROR(
   INDEX('Pas Touch'!F:F,
      MATCH(1,
         ( 'Pas Touch'!G:G = D14 ) *
         ( 'Pas Touch'!H:H = $A14 &amp; "_" &amp; $C14 ),
      0)
   ),
"")</f>
        <v/>
      </c>
      <c r="F14">
        <f t="array" ref="F14">IF(A14="EPSC Soins i.",0.5,
IF(A14="2ème Dif.",1,
IF(A14="3S-DO",1,
IF(A14="Ens. Art.",0.5,
IF(A14="7P Complémentaire",1,
IF(AND(A14=6,C14="3ème Degré 7 TQ Complémentaire"),0,
IFERROR(
  INDEX('Pas Touch2'!C$2:C$1000,
    MATCH(1,
      (TRIM(TEXT('Pas Touch2'!A$2:A$1000,"@"))=TRIM(TEXT(A14,"@")))*
      (TRIM(TEXT('Pas Touch2'!D$2:D$1000,"@"))=TRIM(TEXT(B14,"@")))*
      ((('Pas Touch2'!B$2:B$1000="")+('Pas Touch2'!B$2:B$1000=C14))&gt;0),
    0)
  ),
0)
))))))</f>
        <v>0</v>
      </c>
      <c r="G14" s="15"/>
      <c r="H14">
        <f t="shared" ref="H14:H71" si="8">F14*G14</f>
        <v>0</v>
      </c>
      <c r="I14" t="str">
        <f t="shared" ref="I14:I71" si="9">IF(ISNUMBER(SEARCH("2",C14)),H14,"")</f>
        <v/>
      </c>
      <c r="J14" t="str">
        <f t="shared" ref="J14:J71" si="10">IF(ISNUMBER(SEARCH("2",C14)),G14,"")</f>
        <v/>
      </c>
      <c r="K14" t="str">
        <f t="shared" ref="K14:K71" si="11">IF(ISNUMBER(SEARCH("Dif",A14)),G14,"")</f>
        <v/>
      </c>
      <c r="AA14" t="str">
        <f t="array" ref="AA14">IFERROR(INDEX('Pas Touch'!$G$2:$G$1000, SMALL(IF(('Pas Touch'!$D$2:$D$1000=$A$2)*('Pas Touch'!$E$2:$E$1000=$C$2),
ROW('Pas Touch'!$G$2:$G$1000)-ROW('Pas Touch'!$G$2)+1), ROWS($AA$2:AA14))), "")</f>
        <v/>
      </c>
    </row>
    <row r="15" spans="1:27" x14ac:dyDescent="0.2">
      <c r="A15" s="15" t="s">
        <v>6</v>
      </c>
      <c r="B15" s="15"/>
      <c r="C15" s="15" t="s">
        <v>6</v>
      </c>
      <c r="D15" s="15"/>
      <c r="E15" t="str">
        <f t="array" ref="E15">IFERROR(
   INDEX('Pas Touch'!F:F,
      MATCH(1,
         ( 'Pas Touch'!G:G = D15 ) *
         ( 'Pas Touch'!H:H = $A15 &amp; "_" &amp; $C15 ),
      0)
   ),
"")</f>
        <v/>
      </c>
      <c r="F15">
        <f t="array" ref="F15">IF(A15="EPSC Soins i.",0.5,
IF(A15="2ème Dif.",1,
IF(A15="3S-DO",1,
IF(A15="Ens. Art.",0.5,
IF(A15="7P Complémentaire",1,
IF(AND(A15=6,C15="3ème Degré 7 TQ Complémentaire"),0,
IFERROR(
  INDEX('Pas Touch2'!C$2:C$1000,
    MATCH(1,
      (TRIM(TEXT('Pas Touch2'!A$2:A$1000,"@"))=TRIM(TEXT(A15,"@")))*
      (TRIM(TEXT('Pas Touch2'!D$2:D$1000,"@"))=TRIM(TEXT(B15,"@")))*
      ((('Pas Touch2'!B$2:B$1000="")+('Pas Touch2'!B$2:B$1000=C15))&gt;0),
    0)
  ),
0)
))))))</f>
        <v>0</v>
      </c>
      <c r="G15" s="15"/>
      <c r="H15">
        <f t="shared" si="8"/>
        <v>0</v>
      </c>
      <c r="I15" t="str">
        <f t="shared" si="9"/>
        <v/>
      </c>
      <c r="J15" t="str">
        <f t="shared" si="10"/>
        <v/>
      </c>
      <c r="K15" t="str">
        <f t="shared" si="11"/>
        <v/>
      </c>
      <c r="AA15" t="str">
        <f t="array" ref="AA15">IFERROR(INDEX('Pas Touch'!$G$2:$G$1000, SMALL(IF(('Pas Touch'!$D$2:$D$1000=$A$2)*('Pas Touch'!$E$2:$E$1000=$C$2),
ROW('Pas Touch'!$G$2:$G$1000)-ROW('Pas Touch'!$G$2)+1), ROWS($AA$2:AA15))), "")</f>
        <v/>
      </c>
    </row>
    <row r="16" spans="1:27" x14ac:dyDescent="0.2">
      <c r="A16" s="15" t="s">
        <v>6</v>
      </c>
      <c r="B16" s="15"/>
      <c r="C16" s="15" t="s">
        <v>6</v>
      </c>
      <c r="D16" s="15"/>
      <c r="E16" t="str">
        <f t="array" ref="E16">IFERROR(
   INDEX('Pas Touch'!F:F,
      MATCH(1,
         ( 'Pas Touch'!G:G = D16 ) *
         ( 'Pas Touch'!H:H = $A16 &amp; "_" &amp; $C16 ),
      0)
   ),
"")</f>
        <v/>
      </c>
      <c r="F16">
        <f t="array" ref="F16">IF(A16="EPSC Soins i.",0.5,
IF(A16="2ème Dif.",1,
IF(A16="3S-DO",1,
IF(A16="Ens. Art.",0.5,
IF(A16="7P Complémentaire",1,
IF(AND(A16=6,C16="3ème Degré 7 TQ Complémentaire"),0,
IFERROR(
  INDEX('Pas Touch2'!C$2:C$1000,
    MATCH(1,
      (TRIM(TEXT('Pas Touch2'!A$2:A$1000,"@"))=TRIM(TEXT(A16,"@")))*
      (TRIM(TEXT('Pas Touch2'!D$2:D$1000,"@"))=TRIM(TEXT(B16,"@")))*
      ((('Pas Touch2'!B$2:B$1000="")+('Pas Touch2'!B$2:B$1000=C16))&gt;0),
    0)
  ),
0)
))))))</f>
        <v>0</v>
      </c>
      <c r="G16" s="15"/>
      <c r="H16">
        <f t="shared" si="8"/>
        <v>0</v>
      </c>
      <c r="I16" t="str">
        <f t="shared" si="9"/>
        <v/>
      </c>
      <c r="J16" t="str">
        <f t="shared" si="10"/>
        <v/>
      </c>
      <c r="K16" t="str">
        <f t="shared" si="11"/>
        <v/>
      </c>
      <c r="AA16" t="str">
        <f t="array" ref="AA16">IFERROR(INDEX('Pas Touch'!$G$2:$G$1000, SMALL(IF(('Pas Touch'!$D$2:$D$1000=$A$2)*('Pas Touch'!$E$2:$E$1000=$C$2),
ROW('Pas Touch'!$G$2:$G$1000)-ROW('Pas Touch'!$G$2)+1), ROWS($AA$2:AA16))), "")</f>
        <v/>
      </c>
    </row>
    <row r="17" spans="1:27" x14ac:dyDescent="0.2">
      <c r="A17" s="15" t="s">
        <v>6</v>
      </c>
      <c r="B17" s="15"/>
      <c r="C17" s="15" t="s">
        <v>6</v>
      </c>
      <c r="D17" s="15"/>
      <c r="E17" t="str">
        <f t="array" ref="E17">IFERROR(
   INDEX('Pas Touch'!F:F,
      MATCH(1,
         ( 'Pas Touch'!G:G = D17 ) *
         ( 'Pas Touch'!H:H = $A17 &amp; "_" &amp; $C17 ),
      0)
   ),
"")</f>
        <v/>
      </c>
      <c r="F17">
        <f t="array" ref="F17">IF(A17="EPSC Soins i.",0.5,
IF(A17="2ème Dif.",1,
IF(A17="3S-DO",1,
IF(A17="Ens. Art.",0.5,
IF(A17="7P Complémentaire",1,
IF(AND(A17=6,C17="3ème Degré 7 TQ Complémentaire"),0,
IFERROR(
  INDEX('Pas Touch2'!C$2:C$1000,
    MATCH(1,
      (TRIM(TEXT('Pas Touch2'!A$2:A$1000,"@"))=TRIM(TEXT(A17,"@")))*
      (TRIM(TEXT('Pas Touch2'!D$2:D$1000,"@"))=TRIM(TEXT(B17,"@")))*
      ((('Pas Touch2'!B$2:B$1000="")+('Pas Touch2'!B$2:B$1000=C17))&gt;0),
    0)
  ),
0)
))))))</f>
        <v>0</v>
      </c>
      <c r="G17" s="15"/>
      <c r="H17">
        <f t="shared" si="8"/>
        <v>0</v>
      </c>
      <c r="I17" t="str">
        <f t="shared" si="9"/>
        <v/>
      </c>
      <c r="J17" t="str">
        <f t="shared" si="10"/>
        <v/>
      </c>
      <c r="K17" t="str">
        <f t="shared" si="11"/>
        <v/>
      </c>
      <c r="AA17" t="str">
        <f t="array" ref="AA17">IFERROR(INDEX('Pas Touch'!$G$2:$G$1000, SMALL(IF(('Pas Touch'!$D$2:$D$1000=$A$2)*('Pas Touch'!$E$2:$E$1000=$C$2),
ROW('Pas Touch'!$G$2:$G$1000)-ROW('Pas Touch'!$G$2)+1), ROWS($AA$2:AA17))), "")</f>
        <v/>
      </c>
    </row>
    <row r="18" spans="1:27" x14ac:dyDescent="0.2">
      <c r="A18" s="15" t="s">
        <v>6</v>
      </c>
      <c r="B18" s="15"/>
      <c r="C18" s="15" t="s">
        <v>6</v>
      </c>
      <c r="D18" s="15"/>
      <c r="E18" t="str">
        <f t="array" ref="E18">IFERROR(
   INDEX('Pas Touch'!F:F,
      MATCH(1,
         ( 'Pas Touch'!G:G = D18 ) *
         ( 'Pas Touch'!H:H = $A18 &amp; "_" &amp; $C18 ),
      0)
   ),
"")</f>
        <v/>
      </c>
      <c r="F18">
        <f t="array" ref="F18">IF(A18="EPSC Soins i.",0.5,
IF(A18="2ème Dif.",1,
IF(A18="3S-DO",1,
IF(A18="Ens. Art.",0.5,
IF(A18="7P Complémentaire",1,
IF(AND(A18=6,C18="3ème Degré 7 TQ Complémentaire"),0,
IFERROR(
  INDEX('Pas Touch2'!C$2:C$1000,
    MATCH(1,
      (TRIM(TEXT('Pas Touch2'!A$2:A$1000,"@"))=TRIM(TEXT(A18,"@")))*
      (TRIM(TEXT('Pas Touch2'!D$2:D$1000,"@"))=TRIM(TEXT(B18,"@")))*
      ((('Pas Touch2'!B$2:B$1000="")+('Pas Touch2'!B$2:B$1000=C18))&gt;0),
    0)
  ),
0)
))))))</f>
        <v>0</v>
      </c>
      <c r="G18" s="15"/>
      <c r="H18">
        <f t="shared" si="8"/>
        <v>0</v>
      </c>
      <c r="I18" t="str">
        <f t="shared" si="9"/>
        <v/>
      </c>
      <c r="J18" t="str">
        <f t="shared" si="10"/>
        <v/>
      </c>
      <c r="K18" t="str">
        <f t="shared" si="11"/>
        <v/>
      </c>
      <c r="AA18" t="str">
        <f t="array" ref="AA18">IFERROR(INDEX('Pas Touch'!$G$2:$G$1000, SMALL(IF(('Pas Touch'!$D$2:$D$1000=$A$2)*('Pas Touch'!$E$2:$E$1000=$C$2),
ROW('Pas Touch'!$G$2:$G$1000)-ROW('Pas Touch'!$G$2)+1), ROWS($AA$2:AA18))), "")</f>
        <v/>
      </c>
    </row>
    <row r="19" spans="1:27" x14ac:dyDescent="0.2">
      <c r="A19" s="15" t="s">
        <v>6</v>
      </c>
      <c r="B19" s="15"/>
      <c r="C19" s="15" t="s">
        <v>6</v>
      </c>
      <c r="D19" s="15"/>
      <c r="E19" t="str">
        <f t="array" ref="E19">IFERROR(
   INDEX('Pas Touch'!F:F,
      MATCH(1,
         ( 'Pas Touch'!G:G = D19 ) *
         ( 'Pas Touch'!H:H = $A19 &amp; "_" &amp; $C19 ),
      0)
   ),
"")</f>
        <v/>
      </c>
      <c r="F19">
        <f t="array" ref="F19">IF(A19="EPSC Soins i.",0.5,
IF(A19="2ème Dif.",1,
IF(A19="3S-DO",1,
IF(A19="Ens. Art.",0.5,
IF(A19="7P Complémentaire",1,
IF(AND(A19=6,C19="3ème Degré 7 TQ Complémentaire"),0,
IFERROR(
  INDEX('Pas Touch2'!C$2:C$1000,
    MATCH(1,
      (TRIM(TEXT('Pas Touch2'!A$2:A$1000,"@"))=TRIM(TEXT(A19,"@")))*
      (TRIM(TEXT('Pas Touch2'!D$2:D$1000,"@"))=TRIM(TEXT(B19,"@")))*
      ((('Pas Touch2'!B$2:B$1000="")+('Pas Touch2'!B$2:B$1000=C19))&gt;0),
    0)
  ),
0)
))))))</f>
        <v>0</v>
      </c>
      <c r="G19" s="15"/>
      <c r="H19">
        <f t="shared" si="8"/>
        <v>0</v>
      </c>
      <c r="I19" t="str">
        <f t="shared" si="9"/>
        <v/>
      </c>
      <c r="J19" t="str">
        <f t="shared" si="10"/>
        <v/>
      </c>
      <c r="K19" t="str">
        <f t="shared" si="11"/>
        <v/>
      </c>
      <c r="AA19" t="str">
        <f t="array" ref="AA19">IFERROR(INDEX('Pas Touch'!$G$2:$G$1000, SMALL(IF(('Pas Touch'!$D$2:$D$1000=$A$2)*('Pas Touch'!$E$2:$E$1000=$C$2),
ROW('Pas Touch'!$G$2:$G$1000)-ROW('Pas Touch'!$G$2)+1), ROWS($AA$2:AA19))), "")</f>
        <v/>
      </c>
    </row>
    <row r="20" spans="1:27" x14ac:dyDescent="0.2">
      <c r="A20" s="15" t="s">
        <v>6</v>
      </c>
      <c r="B20" s="15"/>
      <c r="C20" s="15" t="s">
        <v>6</v>
      </c>
      <c r="D20" s="15"/>
      <c r="E20" t="str">
        <f t="array" ref="E20">IFERROR(
   INDEX('Pas Touch'!F:F,
      MATCH(1,
         ( 'Pas Touch'!G:G = D20 ) *
         ( 'Pas Touch'!H:H = $A20 &amp; "_" &amp; $C20 ),
      0)
   ),
"")</f>
        <v/>
      </c>
      <c r="F20">
        <f t="array" ref="F20">IF(A20="EPSC Soins i.",0.5,
IF(A20="2ème Dif.",1,
IF(A20="3S-DO",1,
IF(A20="Ens. Art.",0.5,
IF(A20="7P Complémentaire",1,
IF(AND(A20=6,C20="3ème Degré 7 TQ Complémentaire"),0,
IFERROR(
  INDEX('Pas Touch2'!C$2:C$1000,
    MATCH(1,
      (TRIM(TEXT('Pas Touch2'!A$2:A$1000,"@"))=TRIM(TEXT(A20,"@")))*
      (TRIM(TEXT('Pas Touch2'!D$2:D$1000,"@"))=TRIM(TEXT(B20,"@")))*
      ((('Pas Touch2'!B$2:B$1000="")+('Pas Touch2'!B$2:B$1000=C20))&gt;0),
    0)
  ),
0)
))))))</f>
        <v>0</v>
      </c>
      <c r="G20" s="15"/>
      <c r="H20">
        <f t="shared" si="8"/>
        <v>0</v>
      </c>
      <c r="I20" t="str">
        <f t="shared" si="9"/>
        <v/>
      </c>
      <c r="J20" t="str">
        <f t="shared" si="10"/>
        <v/>
      </c>
      <c r="K20" t="str">
        <f t="shared" si="11"/>
        <v/>
      </c>
      <c r="AA20" t="str">
        <f t="array" ref="AA20">IFERROR(INDEX('Pas Touch'!$G$2:$G$1000, SMALL(IF(('Pas Touch'!$D$2:$D$1000=$A$2)*('Pas Touch'!$E$2:$E$1000=$C$2),
ROW('Pas Touch'!$G$2:$G$1000)-ROW('Pas Touch'!$G$2)+1), ROWS($AA$2:AA20))), "")</f>
        <v/>
      </c>
    </row>
    <row r="21" spans="1:27" x14ac:dyDescent="0.2">
      <c r="A21" s="15" t="s">
        <v>6</v>
      </c>
      <c r="B21" s="15"/>
      <c r="C21" s="15" t="s">
        <v>6</v>
      </c>
      <c r="D21" s="15"/>
      <c r="E21" t="str">
        <f t="array" ref="E21">IFERROR(
   INDEX('Pas Touch'!F:F,
      MATCH(1,
         ( 'Pas Touch'!G:G = D21 ) *
         ( 'Pas Touch'!H:H = $A21 &amp; "_" &amp; $C21 ),
      0)
   ),
"")</f>
        <v/>
      </c>
      <c r="F21">
        <f t="array" ref="F21">IF(A21="EPSC Soins i.",0.5,
IF(A21="2ème Dif.",1,
IF(A21="3S-DO",1,
IF(A21="Ens. Art.",0.5,
IF(A21="7P Complémentaire",1,
IF(AND(A21=6,C21="3ème Degré 7 TQ Complémentaire"),0,
IFERROR(
  INDEX('Pas Touch2'!C$2:C$1000,
    MATCH(1,
      (TRIM(TEXT('Pas Touch2'!A$2:A$1000,"@"))=TRIM(TEXT(A21,"@")))*
      (TRIM(TEXT('Pas Touch2'!D$2:D$1000,"@"))=TRIM(TEXT(B21,"@")))*
      ((('Pas Touch2'!B$2:B$1000="")+('Pas Touch2'!B$2:B$1000=C21))&gt;0),
    0)
  ),
0)
))))))</f>
        <v>0</v>
      </c>
      <c r="G21" s="15"/>
      <c r="H21">
        <f t="shared" si="8"/>
        <v>0</v>
      </c>
      <c r="I21" t="str">
        <f t="shared" si="9"/>
        <v/>
      </c>
      <c r="J21" t="str">
        <f t="shared" si="10"/>
        <v/>
      </c>
      <c r="K21" t="str">
        <f t="shared" si="11"/>
        <v/>
      </c>
      <c r="AA21" t="str">
        <f t="array" ref="AA21">IFERROR(INDEX('Pas Touch'!$G$2:$G$1000, SMALL(IF(('Pas Touch'!$D$2:$D$1000=$A$2)*('Pas Touch'!$E$2:$E$1000=$C$2),
ROW('Pas Touch'!$G$2:$G$1000)-ROW('Pas Touch'!$G$2)+1), ROWS($AA$2:AA21))), "")</f>
        <v/>
      </c>
    </row>
    <row r="22" spans="1:27" x14ac:dyDescent="0.2">
      <c r="A22" s="15" t="s">
        <v>6</v>
      </c>
      <c r="B22" s="15"/>
      <c r="C22" s="15" t="s">
        <v>6</v>
      </c>
      <c r="D22" s="15"/>
      <c r="E22" t="str">
        <f t="array" ref="E22">IFERROR(
   INDEX('Pas Touch'!F:F,
      MATCH(1,
         ( 'Pas Touch'!G:G = D22 ) *
         ( 'Pas Touch'!H:H = $A22 &amp; "_" &amp; $C22 ),
      0)
   ),
"")</f>
        <v/>
      </c>
      <c r="F22">
        <f t="array" ref="F22">IF(A22="EPSC Soins i.",0.5,
IF(A22="2ème Dif.",1,
IF(A22="3S-DO",1,
IF(A22="Ens. Art.",0.5,
IF(A22="7P Complémentaire",1,
IF(AND(A22=6,C22="3ème Degré 7 TQ Complémentaire"),0,
IFERROR(
  INDEX('Pas Touch2'!C$2:C$1000,
    MATCH(1,
      (TRIM(TEXT('Pas Touch2'!A$2:A$1000,"@"))=TRIM(TEXT(A22,"@")))*
      (TRIM(TEXT('Pas Touch2'!D$2:D$1000,"@"))=TRIM(TEXT(B22,"@")))*
      ((('Pas Touch2'!B$2:B$1000="")+('Pas Touch2'!B$2:B$1000=C22))&gt;0),
    0)
  ),
0)
))))))</f>
        <v>0</v>
      </c>
      <c r="G22" s="15"/>
      <c r="H22">
        <f t="shared" si="8"/>
        <v>0</v>
      </c>
      <c r="I22" t="str">
        <f t="shared" si="9"/>
        <v/>
      </c>
      <c r="J22" t="str">
        <f t="shared" si="10"/>
        <v/>
      </c>
      <c r="K22" t="str">
        <f t="shared" si="11"/>
        <v/>
      </c>
      <c r="AA22" t="str">
        <f t="array" ref="AA22">IFERROR(INDEX('Pas Touch'!$G$2:$G$1000, SMALL(IF(('Pas Touch'!$D$2:$D$1000=$A$2)*('Pas Touch'!$E$2:$E$1000=$C$2),
ROW('Pas Touch'!$G$2:$G$1000)-ROW('Pas Touch'!$G$2)+1), ROWS($AA$2:AA22))), "")</f>
        <v/>
      </c>
    </row>
    <row r="23" spans="1:27" x14ac:dyDescent="0.2">
      <c r="A23" s="15" t="s">
        <v>6</v>
      </c>
      <c r="B23" s="15"/>
      <c r="C23" s="15" t="s">
        <v>6</v>
      </c>
      <c r="D23" s="15"/>
      <c r="E23" t="str">
        <f t="array" ref="E23">IFERROR(
   INDEX('Pas Touch'!F:F,
      MATCH(1,
         ( 'Pas Touch'!G:G = D23 ) *
         ( 'Pas Touch'!H:H = $A23 &amp; "_" &amp; $C23 ),
      0)
   ),
"")</f>
        <v/>
      </c>
      <c r="F23">
        <f t="array" ref="F23">IF(A23="EPSC Soins i.",0.5,
IF(A23="2ème Dif.",1,
IF(A23="3S-DO",1,
IF(A23="Ens. Art.",0.5,
IF(A23="7P Complémentaire",1,
IF(AND(A23=6,C23="3ème Degré 7 TQ Complémentaire"),0,
IFERROR(
  INDEX('Pas Touch2'!C$2:C$1000,
    MATCH(1,
      (TRIM(TEXT('Pas Touch2'!A$2:A$1000,"@"))=TRIM(TEXT(A23,"@")))*
      (TRIM(TEXT('Pas Touch2'!D$2:D$1000,"@"))=TRIM(TEXT(B23,"@")))*
      ((('Pas Touch2'!B$2:B$1000="")+('Pas Touch2'!B$2:B$1000=C23))&gt;0),
    0)
  ),
0)
))))))</f>
        <v>0</v>
      </c>
      <c r="G23" s="15"/>
      <c r="H23">
        <f t="shared" si="8"/>
        <v>0</v>
      </c>
      <c r="I23" t="str">
        <f t="shared" si="9"/>
        <v/>
      </c>
      <c r="J23" t="str">
        <f t="shared" si="10"/>
        <v/>
      </c>
      <c r="K23" t="str">
        <f t="shared" si="11"/>
        <v/>
      </c>
      <c r="AA23" t="str">
        <f t="array" ref="AA23">IFERROR(INDEX('Pas Touch'!$G$2:$G$1000, SMALL(IF(('Pas Touch'!$D$2:$D$1000=$A$2)*('Pas Touch'!$E$2:$E$1000=$C$2),
ROW('Pas Touch'!$G$2:$G$1000)-ROW('Pas Touch'!$G$2)+1), ROWS($AA$2:AA23))), "")</f>
        <v/>
      </c>
    </row>
    <row r="24" spans="1:27" x14ac:dyDescent="0.2">
      <c r="A24" s="15" t="s">
        <v>6</v>
      </c>
      <c r="B24" s="15"/>
      <c r="C24" s="15" t="s">
        <v>6</v>
      </c>
      <c r="D24" s="15"/>
      <c r="E24" t="str">
        <f t="array" ref="E24">IFERROR(
   INDEX('Pas Touch'!F:F,
      MATCH(1,
         ( 'Pas Touch'!G:G = D24 ) *
         ( 'Pas Touch'!H:H = $A24 &amp; "_" &amp; $C24 ),
      0)
   ),
"")</f>
        <v/>
      </c>
      <c r="F24">
        <f t="array" ref="F24">IF(A24="EPSC Soins i.",0.5,
IF(A24="2ème Dif.",1,
IF(A24="3S-DO",1,
IF(A24="Ens. Art.",0.5,
IF(A24="7P Complémentaire",1,
IF(AND(A24=6,C24="3ème Degré 7 TQ Complémentaire"),0,
IFERROR(
  INDEX('Pas Touch2'!C$2:C$1000,
    MATCH(1,
      (TRIM(TEXT('Pas Touch2'!A$2:A$1000,"@"))=TRIM(TEXT(A24,"@")))*
      (TRIM(TEXT('Pas Touch2'!D$2:D$1000,"@"))=TRIM(TEXT(B24,"@")))*
      ((('Pas Touch2'!B$2:B$1000="")+('Pas Touch2'!B$2:B$1000=C24))&gt;0),
    0)
  ),
0)
))))))</f>
        <v>0</v>
      </c>
      <c r="G24" s="15"/>
      <c r="H24">
        <f t="shared" si="8"/>
        <v>0</v>
      </c>
      <c r="I24" t="str">
        <f t="shared" si="9"/>
        <v/>
      </c>
      <c r="J24" t="str">
        <f t="shared" si="10"/>
        <v/>
      </c>
      <c r="K24" t="str">
        <f t="shared" si="11"/>
        <v/>
      </c>
      <c r="AA24" t="str">
        <f t="array" ref="AA24">IFERROR(INDEX('Pas Touch'!$G$2:$G$1000, SMALL(IF(('Pas Touch'!$D$2:$D$1000=$A$2)*('Pas Touch'!$E$2:$E$1000=$C$2),
ROW('Pas Touch'!$G$2:$G$1000)-ROW('Pas Touch'!$G$2)+1), ROWS($AA$2:AA24))), "")</f>
        <v/>
      </c>
    </row>
    <row r="25" spans="1:27" x14ac:dyDescent="0.2">
      <c r="A25" s="15" t="s">
        <v>6</v>
      </c>
      <c r="B25" s="15"/>
      <c r="C25" s="15" t="s">
        <v>6</v>
      </c>
      <c r="D25" s="15"/>
      <c r="E25" t="str">
        <f t="array" ref="E25">IFERROR(
   INDEX('Pas Touch'!F:F,
      MATCH(1,
         ( 'Pas Touch'!G:G = D25 ) *
         ( 'Pas Touch'!H:H = $A25 &amp; "_" &amp; $C25 ),
      0)
   ),
"")</f>
        <v/>
      </c>
      <c r="F25">
        <f t="array" ref="F25">IF(A25="EPSC Soins i.",0.5,
IF(A25="2ème Dif.",1,
IF(A25="3S-DO",1,
IF(A25="Ens. Art.",0.5,
IF(A25="7P Complémentaire",1,
IF(AND(A25=6,C25="3ème Degré 7 TQ Complémentaire"),0,
IFERROR(
  INDEX('Pas Touch2'!C$2:C$1000,
    MATCH(1,
      (TRIM(TEXT('Pas Touch2'!A$2:A$1000,"@"))=TRIM(TEXT(A25,"@")))*
      (TRIM(TEXT('Pas Touch2'!D$2:D$1000,"@"))=TRIM(TEXT(B25,"@")))*
      ((('Pas Touch2'!B$2:B$1000="")+('Pas Touch2'!B$2:B$1000=C25))&gt;0),
    0)
  ),
0)
))))))</f>
        <v>0</v>
      </c>
      <c r="G25" s="15"/>
      <c r="H25">
        <f t="shared" si="8"/>
        <v>0</v>
      </c>
      <c r="I25" t="str">
        <f t="shared" si="9"/>
        <v/>
      </c>
      <c r="J25" t="str">
        <f t="shared" si="10"/>
        <v/>
      </c>
      <c r="K25" t="str">
        <f t="shared" si="11"/>
        <v/>
      </c>
      <c r="AA25" t="str">
        <f t="array" ref="AA25">IFERROR(INDEX('Pas Touch'!$G$2:$G$1000, SMALL(IF(('Pas Touch'!$D$2:$D$1000=$A$2)*('Pas Touch'!$E$2:$E$1000=$C$2),
ROW('Pas Touch'!$G$2:$G$1000)-ROW('Pas Touch'!$G$2)+1), ROWS($AA$2:AA25))), "")</f>
        <v/>
      </c>
    </row>
    <row r="26" spans="1:27" x14ac:dyDescent="0.2">
      <c r="A26" s="15" t="s">
        <v>6</v>
      </c>
      <c r="B26" s="15"/>
      <c r="C26" s="15" t="s">
        <v>6</v>
      </c>
      <c r="D26" s="15"/>
      <c r="E26" t="str">
        <f t="array" ref="E26">IFERROR(
   INDEX('Pas Touch'!F:F,
      MATCH(1,
         ( 'Pas Touch'!G:G = D26 ) *
         ( 'Pas Touch'!H:H = $A26 &amp; "_" &amp; $C26 ),
      0)
   ),
"")</f>
        <v/>
      </c>
      <c r="F26">
        <f t="array" ref="F26">IF(A26="EPSC Soins i.",0.5,
IF(A26="2ème Dif.",1,
IF(A26="3S-DO",1,
IF(A26="Ens. Art.",0.5,
IF(A26="7P Complémentaire",1,
IF(AND(A26=6,C26="3ème Degré 7 TQ Complémentaire"),0,
IFERROR(
  INDEX('Pas Touch2'!C$2:C$1000,
    MATCH(1,
      (TRIM(TEXT('Pas Touch2'!A$2:A$1000,"@"))=TRIM(TEXT(A26,"@")))*
      (TRIM(TEXT('Pas Touch2'!D$2:D$1000,"@"))=TRIM(TEXT(B26,"@")))*
      ((('Pas Touch2'!B$2:B$1000="")+('Pas Touch2'!B$2:B$1000=C26))&gt;0),
    0)
  ),
0)
))))))</f>
        <v>0</v>
      </c>
      <c r="G26" s="15"/>
      <c r="H26">
        <f t="shared" si="8"/>
        <v>0</v>
      </c>
      <c r="I26" t="str">
        <f t="shared" si="9"/>
        <v/>
      </c>
      <c r="J26" t="str">
        <f t="shared" si="10"/>
        <v/>
      </c>
      <c r="K26" t="str">
        <f t="shared" si="11"/>
        <v/>
      </c>
      <c r="AA26" t="str">
        <f t="array" ref="AA26">IFERROR(INDEX('Pas Touch'!$G$2:$G$1000, SMALL(IF(('Pas Touch'!$D$2:$D$1000=$A$2)*('Pas Touch'!$E$2:$E$1000=$C$2),
ROW('Pas Touch'!$G$2:$G$1000)-ROW('Pas Touch'!$G$2)+1), ROWS($AA$2:AA26))), "")</f>
        <v/>
      </c>
    </row>
    <row r="27" spans="1:27" x14ac:dyDescent="0.2">
      <c r="A27" s="15" t="s">
        <v>6</v>
      </c>
      <c r="B27" s="15"/>
      <c r="C27" s="15" t="s">
        <v>6</v>
      </c>
      <c r="D27" s="15"/>
      <c r="E27" t="str">
        <f t="array" ref="E27">IFERROR(
   INDEX('Pas Touch'!F:F,
      MATCH(1,
         ( 'Pas Touch'!G:G = D27 ) *
         ( 'Pas Touch'!H:H = $A27 &amp; "_" &amp; $C27 ),
      0)
   ),
"")</f>
        <v/>
      </c>
      <c r="F27">
        <f t="array" ref="F27">IF(A27="EPSC Soins i.",0.5,
IF(A27="2ème Dif.",1,
IF(A27="3S-DO",1,
IF(A27="Ens. Art.",0.5,
IF(A27="7P Complémentaire",1,
IF(AND(A27=6,C27="3ème Degré 7 TQ Complémentaire"),0,
IFERROR(
  INDEX('Pas Touch2'!C$2:C$1000,
    MATCH(1,
      (TRIM(TEXT('Pas Touch2'!A$2:A$1000,"@"))=TRIM(TEXT(A27,"@")))*
      (TRIM(TEXT('Pas Touch2'!D$2:D$1000,"@"))=TRIM(TEXT(B27,"@")))*
      ((('Pas Touch2'!B$2:B$1000="")+('Pas Touch2'!B$2:B$1000=C27))&gt;0),
    0)
  ),
0)
))))))</f>
        <v>0</v>
      </c>
      <c r="G27" s="15"/>
      <c r="H27">
        <f t="shared" si="8"/>
        <v>0</v>
      </c>
      <c r="I27" t="str">
        <f t="shared" si="9"/>
        <v/>
      </c>
      <c r="J27" t="str">
        <f t="shared" si="10"/>
        <v/>
      </c>
      <c r="K27" t="str">
        <f t="shared" si="11"/>
        <v/>
      </c>
      <c r="AA27" t="str">
        <f t="array" ref="AA27">IFERROR(INDEX('Pas Touch'!$G$2:$G$1000, SMALL(IF(('Pas Touch'!$D$2:$D$1000=$A$2)*('Pas Touch'!$E$2:$E$1000=$C$2),
ROW('Pas Touch'!$G$2:$G$1000)-ROW('Pas Touch'!$G$2)+1), ROWS($AA$2:AA27))), "")</f>
        <v/>
      </c>
    </row>
    <row r="28" spans="1:27" x14ac:dyDescent="0.2">
      <c r="A28" s="15" t="s">
        <v>6</v>
      </c>
      <c r="B28" s="15"/>
      <c r="C28" s="15" t="s">
        <v>6</v>
      </c>
      <c r="D28" s="15"/>
      <c r="E28" t="str">
        <f t="array" ref="E28">IFERROR(
   INDEX('Pas Touch'!F:F,
      MATCH(1,
         ( 'Pas Touch'!G:G = D28 ) *
         ( 'Pas Touch'!H:H = $A28 &amp; "_" &amp; $C28 ),
      0)
   ),
"")</f>
        <v/>
      </c>
      <c r="F28">
        <f t="array" ref="F28">IF(A28="EPSC Soins i.",0.5,
IF(A28="2ème Dif.",1,
IF(A28="3S-DO",1,
IF(A28="Ens. Art.",0.5,
IF(A28="7P Complémentaire",1,
IF(AND(A28=6,C28="3ème Degré 7 TQ Complémentaire"),0,
IFERROR(
  INDEX('Pas Touch2'!C$2:C$1000,
    MATCH(1,
      (TRIM(TEXT('Pas Touch2'!A$2:A$1000,"@"))=TRIM(TEXT(A28,"@")))*
      (TRIM(TEXT('Pas Touch2'!D$2:D$1000,"@"))=TRIM(TEXT(B28,"@")))*
      ((('Pas Touch2'!B$2:B$1000="")+('Pas Touch2'!B$2:B$1000=C28))&gt;0),
    0)
  ),
0)
))))))</f>
        <v>0</v>
      </c>
      <c r="G28" s="15"/>
      <c r="H28">
        <f t="shared" si="8"/>
        <v>0</v>
      </c>
      <c r="I28" t="str">
        <f t="shared" si="9"/>
        <v/>
      </c>
      <c r="J28" t="str">
        <f t="shared" si="10"/>
        <v/>
      </c>
      <c r="K28" t="str">
        <f t="shared" si="11"/>
        <v/>
      </c>
      <c r="AA28" t="str">
        <f t="array" ref="AA28">IFERROR(INDEX('Pas Touch'!$G$2:$G$1000, SMALL(IF(('Pas Touch'!$D$2:$D$1000=$A$2)*('Pas Touch'!$E$2:$E$1000=$C$2),
ROW('Pas Touch'!$G$2:$G$1000)-ROW('Pas Touch'!$G$2)+1), ROWS($AA$2:AA28))), "")</f>
        <v/>
      </c>
    </row>
    <row r="29" spans="1:27" x14ac:dyDescent="0.2">
      <c r="A29" s="15" t="s">
        <v>6</v>
      </c>
      <c r="B29" s="15"/>
      <c r="C29" s="15" t="s">
        <v>6</v>
      </c>
      <c r="D29" s="15"/>
      <c r="E29" t="str">
        <f t="array" ref="E29">IFERROR(
   INDEX('Pas Touch'!F:F,
      MATCH(1,
         ( 'Pas Touch'!G:G = D29 ) *
         ( 'Pas Touch'!H:H = $A29 &amp; "_" &amp; $C29 ),
      0)
   ),
"")</f>
        <v/>
      </c>
      <c r="F29">
        <f t="array" ref="F29">IF(A29="EPSC Soins i.",0.5,
IF(A29="2ème Dif.",1,
IF(A29="3S-DO",1,
IF(A29="Ens. Art.",0.5,
IF(A29="7P Complémentaire",1,
IF(AND(A29=6,C29="3ème Degré 7 TQ Complémentaire"),0,
IFERROR(
  INDEX('Pas Touch2'!C$2:C$1000,
    MATCH(1,
      (TRIM(TEXT('Pas Touch2'!A$2:A$1000,"@"))=TRIM(TEXT(A29,"@")))*
      (TRIM(TEXT('Pas Touch2'!D$2:D$1000,"@"))=TRIM(TEXT(B29,"@")))*
      ((('Pas Touch2'!B$2:B$1000="")+('Pas Touch2'!B$2:B$1000=C29))&gt;0),
    0)
  ),
0)
))))))</f>
        <v>0</v>
      </c>
      <c r="G29" s="15"/>
      <c r="H29">
        <f t="shared" si="8"/>
        <v>0</v>
      </c>
      <c r="I29" t="str">
        <f t="shared" si="9"/>
        <v/>
      </c>
      <c r="J29" t="str">
        <f t="shared" si="10"/>
        <v/>
      </c>
      <c r="K29" t="str">
        <f t="shared" si="11"/>
        <v/>
      </c>
      <c r="AA29" t="str">
        <f t="array" ref="AA29">IFERROR(INDEX('Pas Touch'!$G$2:$G$1000, SMALL(IF(('Pas Touch'!$D$2:$D$1000=$A$2)*('Pas Touch'!$E$2:$E$1000=$C$2),
ROW('Pas Touch'!$G$2:$G$1000)-ROW('Pas Touch'!$G$2)+1), ROWS($AA$2:AA29))), "")</f>
        <v/>
      </c>
    </row>
    <row r="30" spans="1:27" x14ac:dyDescent="0.2">
      <c r="A30" s="15" t="s">
        <v>6</v>
      </c>
      <c r="B30" s="15"/>
      <c r="C30" s="15" t="s">
        <v>6</v>
      </c>
      <c r="D30" s="15"/>
      <c r="E30" t="str">
        <f t="array" ref="E30">IFERROR(
   INDEX('Pas Touch'!F:F,
      MATCH(1,
         ( 'Pas Touch'!G:G = D30 ) *
         ( 'Pas Touch'!H:H = $A30 &amp; "_" &amp; $C30 ),
      0)
   ),
"")</f>
        <v/>
      </c>
      <c r="F30">
        <f t="array" ref="F30">IF(A30="EPSC Soins i.",0.5,
IF(A30="2ème Dif.",1,
IF(A30="3S-DO",1,
IF(A30="Ens. Art.",0.5,
IF(A30="7P Complémentaire",1,
IF(AND(A30=6,C30="3ème Degré 7 TQ Complémentaire"),0,
IFERROR(
  INDEX('Pas Touch2'!C$2:C$1000,
    MATCH(1,
      (TRIM(TEXT('Pas Touch2'!A$2:A$1000,"@"))=TRIM(TEXT(A30,"@")))*
      (TRIM(TEXT('Pas Touch2'!D$2:D$1000,"@"))=TRIM(TEXT(B30,"@")))*
      ((('Pas Touch2'!B$2:B$1000="")+('Pas Touch2'!B$2:B$1000=C30))&gt;0),
    0)
  ),
0)
))))))</f>
        <v>0</v>
      </c>
      <c r="G30" s="15"/>
      <c r="H30">
        <f t="shared" si="8"/>
        <v>0</v>
      </c>
      <c r="I30" t="str">
        <f t="shared" si="9"/>
        <v/>
      </c>
      <c r="J30" t="str">
        <f t="shared" si="10"/>
        <v/>
      </c>
      <c r="K30" t="str">
        <f t="shared" si="11"/>
        <v/>
      </c>
      <c r="AA30" t="str">
        <f t="array" ref="AA30">IFERROR(INDEX('Pas Touch'!$G$2:$G$1000, SMALL(IF(('Pas Touch'!$D$2:$D$1000=$A$2)*('Pas Touch'!$E$2:$E$1000=$C$2),
ROW('Pas Touch'!$G$2:$G$1000)-ROW('Pas Touch'!$G$2)+1), ROWS($AA$2:AA30))), "")</f>
        <v/>
      </c>
    </row>
    <row r="31" spans="1:27" x14ac:dyDescent="0.2">
      <c r="A31" s="15" t="s">
        <v>6</v>
      </c>
      <c r="B31" s="15"/>
      <c r="C31" s="15" t="s">
        <v>6</v>
      </c>
      <c r="D31" s="15"/>
      <c r="E31" t="str">
        <f t="array" ref="E31">IFERROR(
   INDEX('Pas Touch'!F:F,
      MATCH(1,
         ( 'Pas Touch'!G:G = D31 ) *
         ( 'Pas Touch'!H:H = $A31 &amp; "_" &amp; $C31 ),
      0)
   ),
"")</f>
        <v/>
      </c>
      <c r="F31">
        <f t="array" ref="F31">IF(A31="EPSC Soins i.",0.5,
IF(A31="2ème Dif.",1,
IF(A31="3S-DO",1,
IF(A31="Ens. Art.",0.5,
IF(A31="7P Complémentaire",1,
IF(AND(A31=6,C31="3ème Degré 7 TQ Complémentaire"),0,
IFERROR(
  INDEX('Pas Touch2'!C$2:C$1000,
    MATCH(1,
      (TRIM(TEXT('Pas Touch2'!A$2:A$1000,"@"))=TRIM(TEXT(A31,"@")))*
      (TRIM(TEXT('Pas Touch2'!D$2:D$1000,"@"))=TRIM(TEXT(B31,"@")))*
      ((('Pas Touch2'!B$2:B$1000="")+('Pas Touch2'!B$2:B$1000=C31))&gt;0),
    0)
  ),
0)
))))))</f>
        <v>0</v>
      </c>
      <c r="G31" s="15"/>
      <c r="H31">
        <f t="shared" si="8"/>
        <v>0</v>
      </c>
      <c r="I31" t="str">
        <f t="shared" si="9"/>
        <v/>
      </c>
      <c r="J31" t="str">
        <f t="shared" si="10"/>
        <v/>
      </c>
      <c r="K31" t="str">
        <f t="shared" si="11"/>
        <v/>
      </c>
      <c r="AA31" t="str">
        <f t="array" ref="AA31">IFERROR(INDEX('Pas Touch'!$G$2:$G$1000, SMALL(IF(('Pas Touch'!$D$2:$D$1000=$A$2)*('Pas Touch'!$E$2:$E$1000=$C$2),
ROW('Pas Touch'!$G$2:$G$1000)-ROW('Pas Touch'!$G$2)+1), ROWS($AA$2:AA31))), "")</f>
        <v/>
      </c>
    </row>
    <row r="32" spans="1:27" x14ac:dyDescent="0.2">
      <c r="A32" s="15" t="s">
        <v>6</v>
      </c>
      <c r="B32" s="15"/>
      <c r="C32" s="15" t="s">
        <v>6</v>
      </c>
      <c r="D32" s="15"/>
      <c r="E32" t="str">
        <f t="array" ref="E32">IFERROR(
   INDEX('Pas Touch'!F:F,
      MATCH(1,
         ( 'Pas Touch'!G:G = D32 ) *
         ( 'Pas Touch'!H:H = $A32 &amp; "_" &amp; $C32 ),
      0)
   ),
"")</f>
        <v/>
      </c>
      <c r="F32">
        <f t="array" ref="F32">IF(A32="EPSC Soins i.",0.5,
IF(A32="2ème Dif.",1,
IF(A32="3S-DO",1,
IF(A32="Ens. Art.",0.5,
IF(A32="7P Complémentaire",1,
IF(AND(A32=6,C32="3ème Degré 7 TQ Complémentaire"),0,
IFERROR(
  INDEX('Pas Touch2'!C$2:C$1000,
    MATCH(1,
      (TRIM(TEXT('Pas Touch2'!A$2:A$1000,"@"))=TRIM(TEXT(A32,"@")))*
      (TRIM(TEXT('Pas Touch2'!D$2:D$1000,"@"))=TRIM(TEXT(B32,"@")))*
      ((('Pas Touch2'!B$2:B$1000="")+('Pas Touch2'!B$2:B$1000=C32))&gt;0),
    0)
  ),
0)
))))))</f>
        <v>0</v>
      </c>
      <c r="G32" s="15"/>
      <c r="H32">
        <f t="shared" si="8"/>
        <v>0</v>
      </c>
      <c r="I32" t="str">
        <f t="shared" si="9"/>
        <v/>
      </c>
      <c r="J32" t="str">
        <f t="shared" si="10"/>
        <v/>
      </c>
      <c r="K32" t="str">
        <f t="shared" si="11"/>
        <v/>
      </c>
      <c r="AA32" t="str">
        <f t="array" ref="AA32">IFERROR(INDEX('Pas Touch'!$G$2:$G$1000, SMALL(IF(('Pas Touch'!$D$2:$D$1000=$A$2)*('Pas Touch'!$E$2:$E$1000=$C$2),
ROW('Pas Touch'!$G$2:$G$1000)-ROW('Pas Touch'!$G$2)+1), ROWS($AA$2:AA32))), "")</f>
        <v/>
      </c>
    </row>
    <row r="33" spans="1:27" x14ac:dyDescent="0.2">
      <c r="A33" s="15" t="s">
        <v>6</v>
      </c>
      <c r="B33" s="15"/>
      <c r="C33" s="15" t="s">
        <v>6</v>
      </c>
      <c r="D33" s="15"/>
      <c r="E33" t="str">
        <f t="array" ref="E33">IFERROR(
   INDEX('Pas Touch'!F:F,
      MATCH(1,
         ( 'Pas Touch'!G:G = D33 ) *
         ( 'Pas Touch'!H:H = $A33 &amp; "_" &amp; $C33 ),
      0)
   ),
"")</f>
        <v/>
      </c>
      <c r="F33">
        <f t="array" ref="F33">IF(A33="EPSC Soins i.",0.5,
IF(A33="2ème Dif.",1,
IF(A33="3S-DO",1,
IF(A33="Ens. Art.",0.5,
IF(A33="7P Complémentaire",1,
IF(AND(A33=6,C33="3ème Degré 7 TQ Complémentaire"),0,
IFERROR(
  INDEX('Pas Touch2'!C$2:C$1000,
    MATCH(1,
      (TRIM(TEXT('Pas Touch2'!A$2:A$1000,"@"))=TRIM(TEXT(A33,"@")))*
      (TRIM(TEXT('Pas Touch2'!D$2:D$1000,"@"))=TRIM(TEXT(B33,"@")))*
      ((('Pas Touch2'!B$2:B$1000="")+('Pas Touch2'!B$2:B$1000=C33))&gt;0),
    0)
  ),
0)
))))))</f>
        <v>0</v>
      </c>
      <c r="G33" s="15"/>
      <c r="H33">
        <f t="shared" si="8"/>
        <v>0</v>
      </c>
      <c r="I33" t="str">
        <f t="shared" si="9"/>
        <v/>
      </c>
      <c r="J33" t="str">
        <f t="shared" si="10"/>
        <v/>
      </c>
      <c r="K33" t="str">
        <f t="shared" si="11"/>
        <v/>
      </c>
      <c r="AA33" t="str">
        <f t="array" ref="AA33">IFERROR(INDEX('Pas Touch'!$G$2:$G$1000, SMALL(IF(('Pas Touch'!$D$2:$D$1000=$A$2)*('Pas Touch'!$E$2:$E$1000=$C$2),
ROW('Pas Touch'!$G$2:$G$1000)-ROW('Pas Touch'!$G$2)+1), ROWS($AA$2:AA33))), "")</f>
        <v/>
      </c>
    </row>
    <row r="34" spans="1:27" x14ac:dyDescent="0.2">
      <c r="A34" s="15" t="s">
        <v>6</v>
      </c>
      <c r="B34" s="15"/>
      <c r="C34" s="15" t="s">
        <v>6</v>
      </c>
      <c r="D34" s="15"/>
      <c r="E34" t="str">
        <f t="array" ref="E34">IFERROR(
   INDEX('Pas Touch'!F:F,
      MATCH(1,
         ( 'Pas Touch'!G:G = D34 ) *
         ( 'Pas Touch'!H:H = $A34 &amp; "_" &amp; $C34 ),
      0)
   ),
"")</f>
        <v/>
      </c>
      <c r="F34">
        <f t="array" ref="F34">IF(A34="EPSC Soins i.",0.5,
IF(A34="2ème Dif.",1,
IF(A34="3S-DO",1,
IF(A34="Ens. Art.",0.5,
IF(A34="7P Complémentaire",1,
IF(AND(A34=6,C34="3ème Degré 7 TQ Complémentaire"),0,
IFERROR(
  INDEX('Pas Touch2'!C$2:C$1000,
    MATCH(1,
      (TRIM(TEXT('Pas Touch2'!A$2:A$1000,"@"))=TRIM(TEXT(A34,"@")))*
      (TRIM(TEXT('Pas Touch2'!D$2:D$1000,"@"))=TRIM(TEXT(B34,"@")))*
      ((('Pas Touch2'!B$2:B$1000="")+('Pas Touch2'!B$2:B$1000=C34))&gt;0),
    0)
  ),
0)
))))))</f>
        <v>0</v>
      </c>
      <c r="G34" s="15"/>
      <c r="H34">
        <f t="shared" si="8"/>
        <v>0</v>
      </c>
      <c r="I34" t="str">
        <f t="shared" si="9"/>
        <v/>
      </c>
      <c r="J34" t="str">
        <f t="shared" si="10"/>
        <v/>
      </c>
      <c r="K34" t="str">
        <f t="shared" si="11"/>
        <v/>
      </c>
      <c r="AA34" t="str">
        <f t="array" ref="AA34">IFERROR(INDEX('Pas Touch'!$G$2:$G$1000, SMALL(IF(('Pas Touch'!$D$2:$D$1000=$A$2)*('Pas Touch'!$E$2:$E$1000=$C$2),
ROW('Pas Touch'!$G$2:$G$1000)-ROW('Pas Touch'!$G$2)+1), ROWS($AA$2:AA34))), "")</f>
        <v/>
      </c>
    </row>
    <row r="35" spans="1:27" x14ac:dyDescent="0.2">
      <c r="A35" s="15" t="s">
        <v>6</v>
      </c>
      <c r="B35" s="15"/>
      <c r="C35" s="15" t="s">
        <v>6</v>
      </c>
      <c r="D35" s="15"/>
      <c r="E35" t="str">
        <f t="array" ref="E35">IFERROR(
   INDEX('Pas Touch'!F:F,
      MATCH(1,
         ( 'Pas Touch'!G:G = D35 ) *
         ( 'Pas Touch'!H:H = $A35 &amp; "_" &amp; $C35 ),
      0)
   ),
"")</f>
        <v/>
      </c>
      <c r="F35">
        <f t="array" ref="F35">IF(A35="EPSC Soins i.",0.5,
IF(A35="2ème Dif.",1,
IF(A35="3S-DO",1,
IF(A35="Ens. Art.",0.5,
IF(A35="7P Complémentaire",1,
IF(AND(A35=6,C35="3ème Degré 7 TQ Complémentaire"),0,
IFERROR(
  INDEX('Pas Touch2'!C$2:C$1000,
    MATCH(1,
      (TRIM(TEXT('Pas Touch2'!A$2:A$1000,"@"))=TRIM(TEXT(A35,"@")))*
      (TRIM(TEXT('Pas Touch2'!D$2:D$1000,"@"))=TRIM(TEXT(B35,"@")))*
      ((('Pas Touch2'!B$2:B$1000="")+('Pas Touch2'!B$2:B$1000=C35))&gt;0),
    0)
  ),
0)
))))))</f>
        <v>0</v>
      </c>
      <c r="G35" s="15"/>
      <c r="H35">
        <f t="shared" si="8"/>
        <v>0</v>
      </c>
      <c r="I35" t="str">
        <f t="shared" si="9"/>
        <v/>
      </c>
      <c r="J35" t="str">
        <f t="shared" si="10"/>
        <v/>
      </c>
      <c r="K35" t="str">
        <f t="shared" si="11"/>
        <v/>
      </c>
      <c r="AA35" t="str">
        <f t="array" ref="AA35">IFERROR(INDEX('Pas Touch'!$G$2:$G$1000, SMALL(IF(('Pas Touch'!$D$2:$D$1000=$A$2)*('Pas Touch'!$E$2:$E$1000=$C$2),
ROW('Pas Touch'!$G$2:$G$1000)-ROW('Pas Touch'!$G$2)+1), ROWS($AA$2:AA35))), "")</f>
        <v/>
      </c>
    </row>
    <row r="36" spans="1:27" x14ac:dyDescent="0.2">
      <c r="A36" s="15" t="s">
        <v>6</v>
      </c>
      <c r="B36" s="15"/>
      <c r="C36" s="15" t="s">
        <v>6</v>
      </c>
      <c r="D36" s="15"/>
      <c r="E36" t="str">
        <f t="array" ref="E36">IFERROR(
   INDEX('Pas Touch'!F:F,
      MATCH(1,
         ( 'Pas Touch'!G:G = D36 ) *
         ( 'Pas Touch'!H:H = $A36 &amp; "_" &amp; $C36 ),
      0)
   ),
"")</f>
        <v/>
      </c>
      <c r="F36">
        <f t="array" ref="F36">IF(A36="EPSC Soins i.",0.5,
IF(A36="2ème Dif.",1,
IF(A36="3S-DO",1,
IF(A36="Ens. Art.",0.5,
IF(A36="7P Complémentaire",1,
IF(AND(A36=6,C36="3ème Degré 7 TQ Complémentaire"),0,
IFERROR(
  INDEX('Pas Touch2'!C$2:C$1000,
    MATCH(1,
      (TRIM(TEXT('Pas Touch2'!A$2:A$1000,"@"))=TRIM(TEXT(A36,"@")))*
      (TRIM(TEXT('Pas Touch2'!D$2:D$1000,"@"))=TRIM(TEXT(B36,"@")))*
      ((('Pas Touch2'!B$2:B$1000="")+('Pas Touch2'!B$2:B$1000=C36))&gt;0),
    0)
  ),
0)
))))))</f>
        <v>0</v>
      </c>
      <c r="G36" s="15"/>
      <c r="H36">
        <f t="shared" si="8"/>
        <v>0</v>
      </c>
      <c r="I36" t="str">
        <f t="shared" si="9"/>
        <v/>
      </c>
      <c r="J36" t="str">
        <f t="shared" si="10"/>
        <v/>
      </c>
      <c r="K36" t="str">
        <f t="shared" si="11"/>
        <v/>
      </c>
      <c r="AA36" t="str">
        <f t="array" ref="AA36">IFERROR(INDEX('Pas Touch'!$G$2:$G$1000, SMALL(IF(('Pas Touch'!$D$2:$D$1000=$A$2)*('Pas Touch'!$E$2:$E$1000=$C$2),
ROW('Pas Touch'!$G$2:$G$1000)-ROW('Pas Touch'!$G$2)+1), ROWS($AA$2:AA36))), "")</f>
        <v/>
      </c>
    </row>
    <row r="37" spans="1:27" x14ac:dyDescent="0.2">
      <c r="A37" s="15" t="s">
        <v>6</v>
      </c>
      <c r="B37" s="15"/>
      <c r="C37" s="15" t="s">
        <v>6</v>
      </c>
      <c r="D37" s="15"/>
      <c r="E37" t="str">
        <f t="array" ref="E37">IFERROR(
   INDEX('Pas Touch'!F:F,
      MATCH(1,
         ( 'Pas Touch'!G:G = D37 ) *
         ( 'Pas Touch'!H:H = $A37 &amp; "_" &amp; $C37 ),
      0)
   ),
"")</f>
        <v/>
      </c>
      <c r="F37">
        <f t="array" ref="F37">IF(A37="EPSC Soins i.",0.5,
IF(A37="2ème Dif.",1,
IF(A37="3S-DO",1,
IF(A37="Ens. Art.",0.5,
IF(A37="7P Complémentaire",1,
IF(AND(A37=6,C37="3ème Degré 7 TQ Complémentaire"),0,
IFERROR(
  INDEX('Pas Touch2'!C$2:C$1000,
    MATCH(1,
      (TRIM(TEXT('Pas Touch2'!A$2:A$1000,"@"))=TRIM(TEXT(A37,"@")))*
      (TRIM(TEXT('Pas Touch2'!D$2:D$1000,"@"))=TRIM(TEXT(B37,"@")))*
      ((('Pas Touch2'!B$2:B$1000="")+('Pas Touch2'!B$2:B$1000=C37))&gt;0),
    0)
  ),
0)
))))))</f>
        <v>0</v>
      </c>
      <c r="G37" s="15"/>
      <c r="H37">
        <f t="shared" si="8"/>
        <v>0</v>
      </c>
      <c r="I37" t="str">
        <f t="shared" si="9"/>
        <v/>
      </c>
      <c r="J37" t="str">
        <f t="shared" si="10"/>
        <v/>
      </c>
      <c r="K37" t="str">
        <f t="shared" si="11"/>
        <v/>
      </c>
      <c r="AA37" t="str">
        <f t="array" ref="AA37">IFERROR(INDEX('Pas Touch'!$G$2:$G$1000, SMALL(IF(('Pas Touch'!$D$2:$D$1000=$A$2)*('Pas Touch'!$E$2:$E$1000=$C$2),
ROW('Pas Touch'!$G$2:$G$1000)-ROW('Pas Touch'!$G$2)+1), ROWS($AA$2:AA37))), "")</f>
        <v/>
      </c>
    </row>
    <row r="38" spans="1:27" x14ac:dyDescent="0.2">
      <c r="A38" s="15" t="s">
        <v>6</v>
      </c>
      <c r="B38" s="15"/>
      <c r="C38" s="15" t="s">
        <v>6</v>
      </c>
      <c r="D38" s="15"/>
      <c r="E38" t="str">
        <f t="array" ref="E38">IFERROR(
   INDEX('Pas Touch'!F:F,
      MATCH(1,
         ( 'Pas Touch'!G:G = D38 ) *
         ( 'Pas Touch'!H:H = $A38 &amp; "_" &amp; $C38 ),
      0)
   ),
"")</f>
        <v/>
      </c>
      <c r="F38">
        <f t="array" ref="F38">IF(A38="EPSC Soins i.",0.5,
IF(A38="2ème Dif.",1,
IF(A38="3S-DO",1,
IF(A38="Ens. Art.",0.5,
IF(A38="7P Complémentaire",1,
IF(AND(A38=6,C38="3ème Degré 7 TQ Complémentaire"),0,
IFERROR(
  INDEX('Pas Touch2'!C$2:C$1000,
    MATCH(1,
      (TRIM(TEXT('Pas Touch2'!A$2:A$1000,"@"))=TRIM(TEXT(A38,"@")))*
      (TRIM(TEXT('Pas Touch2'!D$2:D$1000,"@"))=TRIM(TEXT(B38,"@")))*
      ((('Pas Touch2'!B$2:B$1000="")+('Pas Touch2'!B$2:B$1000=C38))&gt;0),
    0)
  ),
0)
))))))</f>
        <v>0</v>
      </c>
      <c r="G38" s="15"/>
      <c r="H38">
        <f t="shared" si="8"/>
        <v>0</v>
      </c>
      <c r="I38" t="str">
        <f t="shared" si="9"/>
        <v/>
      </c>
      <c r="J38" t="str">
        <f t="shared" si="10"/>
        <v/>
      </c>
      <c r="K38" t="str">
        <f t="shared" si="11"/>
        <v/>
      </c>
      <c r="AA38" t="str">
        <f t="array" ref="AA38">IFERROR(INDEX('Pas Touch'!$G$2:$G$1000, SMALL(IF(('Pas Touch'!$D$2:$D$1000=$A$2)*('Pas Touch'!$E$2:$E$1000=$C$2),
ROW('Pas Touch'!$G$2:$G$1000)-ROW('Pas Touch'!$G$2)+1), ROWS($AA$2:AA38))), "")</f>
        <v/>
      </c>
    </row>
    <row r="39" spans="1:27" x14ac:dyDescent="0.2">
      <c r="A39" s="15" t="s">
        <v>6</v>
      </c>
      <c r="B39" s="15"/>
      <c r="C39" s="15" t="s">
        <v>6</v>
      </c>
      <c r="D39" s="15"/>
      <c r="E39" t="str">
        <f t="array" ref="E39">IFERROR(
   INDEX('Pas Touch'!F:F,
      MATCH(1,
         ( 'Pas Touch'!G:G = D39 ) *
         ( 'Pas Touch'!H:H = $A39 &amp; "_" &amp; $C39 ),
      0)
   ),
"")</f>
        <v/>
      </c>
      <c r="F39">
        <f t="array" ref="F39">IF(A39="EPSC Soins i.",0.5,
IF(A39="2ème Dif.",1,
IF(A39="3S-DO",1,
IF(A39="Ens. Art.",0.5,
IF(A39="7P Complémentaire",1,
IF(AND(A39=6,C39="3ème Degré 7 TQ Complémentaire"),0,
IFERROR(
  INDEX('Pas Touch2'!C$2:C$1000,
    MATCH(1,
      (TRIM(TEXT('Pas Touch2'!A$2:A$1000,"@"))=TRIM(TEXT(A39,"@")))*
      (TRIM(TEXT('Pas Touch2'!D$2:D$1000,"@"))=TRIM(TEXT(B39,"@")))*
      ((('Pas Touch2'!B$2:B$1000="")+('Pas Touch2'!B$2:B$1000=C39))&gt;0),
    0)
  ),
0)
))))))</f>
        <v>0</v>
      </c>
      <c r="G39" s="15"/>
      <c r="H39">
        <f t="shared" si="8"/>
        <v>0</v>
      </c>
      <c r="I39" t="str">
        <f t="shared" si="9"/>
        <v/>
      </c>
      <c r="J39" t="str">
        <f t="shared" si="10"/>
        <v/>
      </c>
      <c r="K39" t="str">
        <f t="shared" si="11"/>
        <v/>
      </c>
      <c r="AA39" t="str">
        <f t="array" ref="AA39">IFERROR(INDEX('Pas Touch'!$G$2:$G$1000, SMALL(IF(('Pas Touch'!$D$2:$D$1000=$A$2)*('Pas Touch'!$E$2:$E$1000=$C$2),
ROW('Pas Touch'!$G$2:$G$1000)-ROW('Pas Touch'!$G$2)+1), ROWS($AA$2:AA39))), "")</f>
        <v/>
      </c>
    </row>
    <row r="40" spans="1:27" x14ac:dyDescent="0.2">
      <c r="A40" s="15" t="s">
        <v>6</v>
      </c>
      <c r="B40" s="15"/>
      <c r="C40" s="15" t="s">
        <v>6</v>
      </c>
      <c r="D40" s="15"/>
      <c r="E40" t="str">
        <f t="array" ref="E40">IFERROR(
   INDEX('Pas Touch'!F:F,
      MATCH(1,
         ( 'Pas Touch'!G:G = D40 ) *
         ( 'Pas Touch'!H:H = $A40 &amp; "_" &amp; $C40 ),
      0)
   ),
"")</f>
        <v/>
      </c>
      <c r="F40">
        <f t="array" ref="F40">IF(A40="EPSC Soins i.",0.5,
IF(A40="2ème Dif.",1,
IF(A40="3S-DO",1,
IF(A40="Ens. Art.",0.5,
IF(A40="7P Complémentaire",1,
IF(AND(A40=6,C40="3ème Degré 7 TQ Complémentaire"),0,
IFERROR(
  INDEX('Pas Touch2'!C$2:C$1000,
    MATCH(1,
      (TRIM(TEXT('Pas Touch2'!A$2:A$1000,"@"))=TRIM(TEXT(A40,"@")))*
      (TRIM(TEXT('Pas Touch2'!D$2:D$1000,"@"))=TRIM(TEXT(B40,"@")))*
      ((('Pas Touch2'!B$2:B$1000="")+('Pas Touch2'!B$2:B$1000=C40))&gt;0),
    0)
  ),
0)
))))))</f>
        <v>0</v>
      </c>
      <c r="G40" s="15"/>
      <c r="H40">
        <f t="shared" si="8"/>
        <v>0</v>
      </c>
      <c r="I40" t="str">
        <f t="shared" si="9"/>
        <v/>
      </c>
      <c r="J40" t="str">
        <f t="shared" si="10"/>
        <v/>
      </c>
      <c r="K40" t="str">
        <f t="shared" si="11"/>
        <v/>
      </c>
      <c r="AA40" t="str">
        <f t="array" ref="AA40">IFERROR(INDEX('Pas Touch'!$G$2:$G$1000, SMALL(IF(('Pas Touch'!$D$2:$D$1000=$A$2)*('Pas Touch'!$E$2:$E$1000=$C$2),
ROW('Pas Touch'!$G$2:$G$1000)-ROW('Pas Touch'!$G$2)+1), ROWS($AA$2:AA40))), "")</f>
        <v/>
      </c>
    </row>
    <row r="41" spans="1:27" x14ac:dyDescent="0.2">
      <c r="A41" s="15" t="s">
        <v>6</v>
      </c>
      <c r="B41" s="15"/>
      <c r="C41" s="15" t="s">
        <v>6</v>
      </c>
      <c r="D41" s="15"/>
      <c r="E41" t="str">
        <f t="array" ref="E41">IFERROR(
   INDEX('Pas Touch'!F:F,
      MATCH(1,
         ( 'Pas Touch'!G:G = D41 ) *
         ( 'Pas Touch'!H:H = $A41 &amp; "_" &amp; $C41 ),
      0)
   ),
"")</f>
        <v/>
      </c>
      <c r="F41">
        <f t="array" ref="F41">IF(A41="EPSC Soins i.",0.5,
IF(A41="2ème Dif.",1,
IF(A41="3S-DO",1,
IF(A41="Ens. Art.",0.5,
IF(A41="7P Complémentaire",1,
IF(AND(A41=6,C41="3ème Degré 7 TQ Complémentaire"),0,
IFERROR(
  INDEX('Pas Touch2'!C$2:C$1000,
    MATCH(1,
      (TRIM(TEXT('Pas Touch2'!A$2:A$1000,"@"))=TRIM(TEXT(A41,"@")))*
      (TRIM(TEXT('Pas Touch2'!D$2:D$1000,"@"))=TRIM(TEXT(B41,"@")))*
      ((('Pas Touch2'!B$2:B$1000="")+('Pas Touch2'!B$2:B$1000=C41))&gt;0),
    0)
  ),
0)
))))))</f>
        <v>0</v>
      </c>
      <c r="G41" s="15"/>
      <c r="H41">
        <f t="shared" si="8"/>
        <v>0</v>
      </c>
      <c r="I41" t="str">
        <f t="shared" si="9"/>
        <v/>
      </c>
      <c r="J41" t="str">
        <f t="shared" si="10"/>
        <v/>
      </c>
      <c r="K41" t="str">
        <f t="shared" si="11"/>
        <v/>
      </c>
      <c r="AA41" t="str">
        <f t="array" ref="AA41">IFERROR(INDEX('Pas Touch'!$G$2:$G$1000, SMALL(IF(('Pas Touch'!$D$2:$D$1000=$A$2)*('Pas Touch'!$E$2:$E$1000=$C$2),
ROW('Pas Touch'!$G$2:$G$1000)-ROW('Pas Touch'!$G$2)+1), ROWS($AA$2:AA41))), "")</f>
        <v/>
      </c>
    </row>
    <row r="42" spans="1:27" x14ac:dyDescent="0.2">
      <c r="A42" s="15" t="s">
        <v>6</v>
      </c>
      <c r="B42" s="15"/>
      <c r="C42" s="15" t="s">
        <v>6</v>
      </c>
      <c r="D42" s="15"/>
      <c r="E42" t="str">
        <f t="array" ref="E42">IFERROR(
   INDEX('Pas Touch'!F:F,
      MATCH(1,
         ( 'Pas Touch'!G:G = D42 ) *
         ( 'Pas Touch'!H:H = $A42 &amp; "_" &amp; $C42 ),
      0)
   ),
"")</f>
        <v/>
      </c>
      <c r="F42">
        <f t="array" ref="F42">IF(A42="EPSC Soins i.",0.5,
IF(A42="2ème Dif.",1,
IF(A42="3S-DO",1,
IF(A42="Ens. Art.",0.5,
IF(A42="7P Complémentaire",1,
IF(AND(A42=6,C42="3ème Degré 7 TQ Complémentaire"),0,
IFERROR(
  INDEX('Pas Touch2'!C$2:C$1000,
    MATCH(1,
      (TRIM(TEXT('Pas Touch2'!A$2:A$1000,"@"))=TRIM(TEXT(A42,"@")))*
      (TRIM(TEXT('Pas Touch2'!D$2:D$1000,"@"))=TRIM(TEXT(B42,"@")))*
      ((('Pas Touch2'!B$2:B$1000="")+('Pas Touch2'!B$2:B$1000=C42))&gt;0),
    0)
  ),
0)
))))))</f>
        <v>0</v>
      </c>
      <c r="G42" s="15"/>
      <c r="H42">
        <f t="shared" si="8"/>
        <v>0</v>
      </c>
      <c r="I42" t="str">
        <f t="shared" si="9"/>
        <v/>
      </c>
      <c r="J42" t="str">
        <f t="shared" si="10"/>
        <v/>
      </c>
      <c r="K42" t="str">
        <f t="shared" si="11"/>
        <v/>
      </c>
      <c r="AA42" t="str">
        <f t="array" ref="AA42">IFERROR(INDEX('Pas Touch'!$G$2:$G$1000, SMALL(IF(('Pas Touch'!$D$2:$D$1000=$A$2)*('Pas Touch'!$E$2:$E$1000=$C$2),
ROW('Pas Touch'!$G$2:$G$1000)-ROW('Pas Touch'!$G$2)+1), ROWS($AA$2:AA42))), "")</f>
        <v/>
      </c>
    </row>
    <row r="43" spans="1:27" x14ac:dyDescent="0.2">
      <c r="A43" s="15" t="s">
        <v>6</v>
      </c>
      <c r="B43" s="15"/>
      <c r="C43" s="15" t="s">
        <v>6</v>
      </c>
      <c r="D43" s="15"/>
      <c r="E43" t="str">
        <f t="array" ref="E43">IFERROR(
   INDEX('Pas Touch'!F:F,
      MATCH(1,
         ( 'Pas Touch'!G:G = D43 ) *
         ( 'Pas Touch'!H:H = $A43 &amp; "_" &amp; $C43 ),
      0)
   ),
"")</f>
        <v/>
      </c>
      <c r="F43">
        <f t="array" ref="F43">IF(A43="EPSC Soins i.",0.5,
IF(A43="2ème Dif.",1,
IF(A43="3S-DO",1,
IF(A43="Ens. Art.",0.5,
IF(A43="7P Complémentaire",1,
IF(AND(A43=6,C43="3ème Degré 7 TQ Complémentaire"),0,
IFERROR(
  INDEX('Pas Touch2'!C$2:C$1000,
    MATCH(1,
      (TRIM(TEXT('Pas Touch2'!A$2:A$1000,"@"))=TRIM(TEXT(A43,"@")))*
      (TRIM(TEXT('Pas Touch2'!D$2:D$1000,"@"))=TRIM(TEXT(B43,"@")))*
      ((('Pas Touch2'!B$2:B$1000="")+('Pas Touch2'!B$2:B$1000=C43))&gt;0),
    0)
  ),
0)
))))))</f>
        <v>0</v>
      </c>
      <c r="G43" s="15"/>
      <c r="H43">
        <f t="shared" si="8"/>
        <v>0</v>
      </c>
      <c r="I43" t="str">
        <f t="shared" si="9"/>
        <v/>
      </c>
      <c r="J43" t="str">
        <f t="shared" si="10"/>
        <v/>
      </c>
      <c r="K43" t="str">
        <f t="shared" si="11"/>
        <v/>
      </c>
      <c r="AA43" t="str">
        <f t="array" ref="AA43">IFERROR(INDEX('Pas Touch'!$G$2:$G$1000, SMALL(IF(('Pas Touch'!$D$2:$D$1000=$A$2)*('Pas Touch'!$E$2:$E$1000=$C$2),
ROW('Pas Touch'!$G$2:$G$1000)-ROW('Pas Touch'!$G$2)+1), ROWS($AA$2:AA43))), "")</f>
        <v/>
      </c>
    </row>
    <row r="44" spans="1:27" x14ac:dyDescent="0.2">
      <c r="A44" s="15" t="s">
        <v>6</v>
      </c>
      <c r="B44" s="15"/>
      <c r="C44" s="15" t="s">
        <v>6</v>
      </c>
      <c r="D44" s="15"/>
      <c r="E44" t="str">
        <f t="array" ref="E44">IFERROR(
   INDEX('Pas Touch'!F:F,
      MATCH(1,
         ( 'Pas Touch'!G:G = D44 ) *
         ( 'Pas Touch'!H:H = $A44 &amp; "_" &amp; $C44 ),
      0)
   ),
"")</f>
        <v/>
      </c>
      <c r="F44">
        <f t="array" ref="F44">IF(A44="EPSC Soins i.",0.5,
IF(A44="2ème Dif.",1,
IF(A44="3S-DO",1,
IF(A44="Ens. Art.",0.5,
IF(A44="7P Complémentaire",1,
IF(AND(A44=6,C44="3ème Degré 7 TQ Complémentaire"),0,
IFERROR(
  INDEX('Pas Touch2'!C$2:C$1000,
    MATCH(1,
      (TRIM(TEXT('Pas Touch2'!A$2:A$1000,"@"))=TRIM(TEXT(A44,"@")))*
      (TRIM(TEXT('Pas Touch2'!D$2:D$1000,"@"))=TRIM(TEXT(B44,"@")))*
      ((('Pas Touch2'!B$2:B$1000="")+('Pas Touch2'!B$2:B$1000=C44))&gt;0),
    0)
  ),
0)
))))))</f>
        <v>0</v>
      </c>
      <c r="G44" s="15"/>
      <c r="H44">
        <f t="shared" si="8"/>
        <v>0</v>
      </c>
      <c r="I44" t="str">
        <f t="shared" si="9"/>
        <v/>
      </c>
      <c r="J44" t="str">
        <f t="shared" si="10"/>
        <v/>
      </c>
      <c r="K44" t="str">
        <f t="shared" si="11"/>
        <v/>
      </c>
      <c r="AA44" t="str">
        <f t="array" ref="AA44">IFERROR(INDEX('Pas Touch'!$G$2:$G$1000, SMALL(IF(('Pas Touch'!$D$2:$D$1000=$A$2)*('Pas Touch'!$E$2:$E$1000=$C$2),
ROW('Pas Touch'!$G$2:$G$1000)-ROW('Pas Touch'!$G$2)+1), ROWS($AA$2:AA44))), "")</f>
        <v/>
      </c>
    </row>
    <row r="45" spans="1:27" x14ac:dyDescent="0.2">
      <c r="A45" s="15" t="s">
        <v>6</v>
      </c>
      <c r="B45" s="15"/>
      <c r="C45" s="15" t="s">
        <v>6</v>
      </c>
      <c r="D45" s="15"/>
      <c r="E45" t="str">
        <f t="array" ref="E45">IFERROR(
   INDEX('Pas Touch'!F:F,
      MATCH(1,
         ( 'Pas Touch'!G:G = D45 ) *
         ( 'Pas Touch'!H:H = $A45 &amp; "_" &amp; $C45 ),
      0)
   ),
"")</f>
        <v/>
      </c>
      <c r="F45">
        <f t="array" ref="F45">IF(A45="EPSC Soins i.",0.5,
IF(A45="2ème Dif.",1,
IF(A45="3S-DO",1,
IF(A45="Ens. Art.",0.5,
IF(A45="7P Complémentaire",1,
IF(AND(A45=6,C45="3ème Degré 7 TQ Complémentaire"),0,
IFERROR(
  INDEX('Pas Touch2'!C$2:C$1000,
    MATCH(1,
      (TRIM(TEXT('Pas Touch2'!A$2:A$1000,"@"))=TRIM(TEXT(A45,"@")))*
      (TRIM(TEXT('Pas Touch2'!D$2:D$1000,"@"))=TRIM(TEXT(B45,"@")))*
      ((('Pas Touch2'!B$2:B$1000="")+('Pas Touch2'!B$2:B$1000=C45))&gt;0),
    0)
  ),
0)
))))))</f>
        <v>0</v>
      </c>
      <c r="G45" s="15"/>
      <c r="H45">
        <f t="shared" si="8"/>
        <v>0</v>
      </c>
      <c r="I45" t="str">
        <f t="shared" si="9"/>
        <v/>
      </c>
      <c r="J45" t="str">
        <f t="shared" si="10"/>
        <v/>
      </c>
      <c r="K45" t="str">
        <f t="shared" si="11"/>
        <v/>
      </c>
      <c r="AA45" t="str">
        <f t="array" ref="AA45">IFERROR(INDEX('Pas Touch'!$G$2:$G$1000, SMALL(IF(('Pas Touch'!$D$2:$D$1000=$A$2)*('Pas Touch'!$E$2:$E$1000=$C$2),
ROW('Pas Touch'!$G$2:$G$1000)-ROW('Pas Touch'!$G$2)+1), ROWS($AA$2:AA45))), "")</f>
        <v/>
      </c>
    </row>
    <row r="46" spans="1:27" x14ac:dyDescent="0.2">
      <c r="A46" s="15" t="s">
        <v>6</v>
      </c>
      <c r="B46" s="15"/>
      <c r="C46" s="15" t="s">
        <v>6</v>
      </c>
      <c r="D46" s="15"/>
      <c r="E46" t="str">
        <f t="array" ref="E46">IFERROR(
   INDEX('Pas Touch'!F:F,
      MATCH(1,
         ( 'Pas Touch'!G:G = D46 ) *
         ( 'Pas Touch'!H:H = $A46 &amp; "_" &amp; $C46 ),
      0)
   ),
"")</f>
        <v/>
      </c>
      <c r="F46">
        <f t="array" ref="F46">IF(A46="EPSC Soins i.",0.5,
IF(A46="2ème Dif.",1,
IF(A46="3S-DO",1,
IF(A46="Ens. Art.",0.5,
IF(A46="7P Complémentaire",1,
IF(AND(A46=6,C46="3ème Degré 7 TQ Complémentaire"),0,
IFERROR(
  INDEX('Pas Touch2'!C$2:C$1000,
    MATCH(1,
      (TRIM(TEXT('Pas Touch2'!A$2:A$1000,"@"))=TRIM(TEXT(A46,"@")))*
      (TRIM(TEXT('Pas Touch2'!D$2:D$1000,"@"))=TRIM(TEXT(B46,"@")))*
      ((('Pas Touch2'!B$2:B$1000="")+('Pas Touch2'!B$2:B$1000=C46))&gt;0),
    0)
  ),
0)
))))))</f>
        <v>0</v>
      </c>
      <c r="G46" s="15"/>
      <c r="H46">
        <f t="shared" si="8"/>
        <v>0</v>
      </c>
      <c r="I46" t="str">
        <f t="shared" si="9"/>
        <v/>
      </c>
      <c r="J46" t="str">
        <f t="shared" si="10"/>
        <v/>
      </c>
      <c r="K46" t="str">
        <f t="shared" si="11"/>
        <v/>
      </c>
      <c r="AA46" t="str">
        <f t="array" ref="AA46">IFERROR(INDEX('Pas Touch'!$G$2:$G$1000, SMALL(IF(('Pas Touch'!$D$2:$D$1000=$A$2)*('Pas Touch'!$E$2:$E$1000=$C$2),
ROW('Pas Touch'!$G$2:$G$1000)-ROW('Pas Touch'!$G$2)+1), ROWS($AA$2:AA46))), "")</f>
        <v/>
      </c>
    </row>
    <row r="47" spans="1:27" x14ac:dyDescent="0.2">
      <c r="A47" s="15" t="s">
        <v>6</v>
      </c>
      <c r="B47" s="15"/>
      <c r="C47" s="15" t="s">
        <v>6</v>
      </c>
      <c r="D47" s="15"/>
      <c r="E47" t="str">
        <f t="array" ref="E47">IFERROR(
   INDEX('Pas Touch'!F:F,
      MATCH(1,
         ( 'Pas Touch'!G:G = D47 ) *
         ( 'Pas Touch'!H:H = $A47 &amp; "_" &amp; $C47 ),
      0)
   ),
"")</f>
        <v/>
      </c>
      <c r="F47">
        <f t="array" ref="F47">IF(A47="EPSC Soins i.",0.5,
IF(A47="2ème Dif.",1,
IF(A47="3S-DO",1,
IF(A47="Ens. Art.",0.5,
IF(A47="7P Complémentaire",1,
IF(AND(A47=6,C47="3ème Degré 7 TQ Complémentaire"),0,
IFERROR(
  INDEX('Pas Touch2'!C$2:C$1000,
    MATCH(1,
      (TRIM(TEXT('Pas Touch2'!A$2:A$1000,"@"))=TRIM(TEXT(A47,"@")))*
      (TRIM(TEXT('Pas Touch2'!D$2:D$1000,"@"))=TRIM(TEXT(B47,"@")))*
      ((('Pas Touch2'!B$2:B$1000="")+('Pas Touch2'!B$2:B$1000=C47))&gt;0),
    0)
  ),
0)
))))))</f>
        <v>0</v>
      </c>
      <c r="G47" s="15"/>
      <c r="H47">
        <f t="shared" si="8"/>
        <v>0</v>
      </c>
      <c r="I47" t="str">
        <f t="shared" si="9"/>
        <v/>
      </c>
      <c r="J47" t="str">
        <f t="shared" si="10"/>
        <v/>
      </c>
      <c r="K47" t="str">
        <f t="shared" si="11"/>
        <v/>
      </c>
      <c r="AA47" t="str">
        <f t="array" ref="AA47">IFERROR(INDEX('Pas Touch'!$G$2:$G$1000, SMALL(IF(('Pas Touch'!$D$2:$D$1000=$A$2)*('Pas Touch'!$E$2:$E$1000=$C$2),
ROW('Pas Touch'!$G$2:$G$1000)-ROW('Pas Touch'!$G$2)+1), ROWS($AA$2:AA47))), "")</f>
        <v/>
      </c>
    </row>
    <row r="48" spans="1:27" x14ac:dyDescent="0.2">
      <c r="A48" s="15" t="s">
        <v>6</v>
      </c>
      <c r="B48" s="15"/>
      <c r="C48" s="15" t="s">
        <v>6</v>
      </c>
      <c r="D48" s="15"/>
      <c r="E48" t="str">
        <f t="array" ref="E48">IFERROR(
   INDEX('Pas Touch'!F:F,
      MATCH(1,
         ( 'Pas Touch'!G:G = D48 ) *
         ( 'Pas Touch'!H:H = $A48 &amp; "_" &amp; $C48 ),
      0)
   ),
"")</f>
        <v/>
      </c>
      <c r="F48">
        <f t="array" ref="F48">IF(A48="EPSC Soins i.",0.5,
IF(A48="2ème Dif.",1,
IF(A48="3S-DO",1,
IF(A48="Ens. Art.",0.5,
IF(A48="7P Complémentaire",1,
IF(AND(A48=6,C48="3ème Degré 7 TQ Complémentaire"),0,
IFERROR(
  INDEX('Pas Touch2'!C$2:C$1000,
    MATCH(1,
      (TRIM(TEXT('Pas Touch2'!A$2:A$1000,"@"))=TRIM(TEXT(A48,"@")))*
      (TRIM(TEXT('Pas Touch2'!D$2:D$1000,"@"))=TRIM(TEXT(B48,"@")))*
      ((('Pas Touch2'!B$2:B$1000="")+('Pas Touch2'!B$2:B$1000=C48))&gt;0),
    0)
  ),
0)
))))))</f>
        <v>0</v>
      </c>
      <c r="G48" s="15"/>
      <c r="H48">
        <f t="shared" si="8"/>
        <v>0</v>
      </c>
      <c r="I48" t="str">
        <f t="shared" si="9"/>
        <v/>
      </c>
      <c r="J48" t="str">
        <f t="shared" si="10"/>
        <v/>
      </c>
      <c r="K48" t="str">
        <f t="shared" si="11"/>
        <v/>
      </c>
      <c r="AA48" t="str">
        <f t="array" ref="AA48">IFERROR(INDEX('Pas Touch'!$G$2:$G$1000, SMALL(IF(('Pas Touch'!$D$2:$D$1000=$A$2)*('Pas Touch'!$E$2:$E$1000=$C$2),
ROW('Pas Touch'!$G$2:$G$1000)-ROW('Pas Touch'!$G$2)+1), ROWS($AA$2:AA48))), "")</f>
        <v/>
      </c>
    </row>
    <row r="49" spans="1:27" x14ac:dyDescent="0.2">
      <c r="A49" s="15" t="s">
        <v>6</v>
      </c>
      <c r="B49" s="15"/>
      <c r="C49" s="15" t="s">
        <v>6</v>
      </c>
      <c r="D49" s="15"/>
      <c r="E49" t="str">
        <f t="array" ref="E49">IFERROR(
   INDEX('Pas Touch'!F:F,
      MATCH(1,
         ( 'Pas Touch'!G:G = D49 ) *
         ( 'Pas Touch'!H:H = $A49 &amp; "_" &amp; $C49 ),
      0)
   ),
"")</f>
        <v/>
      </c>
      <c r="F49">
        <f t="array" ref="F49">IF(A49="EPSC Soins i.",0.5,
IF(A49="2ème Dif.",1,
IF(A49="3S-DO",1,
IF(A49="Ens. Art.",0.5,
IF(A49="7P Complémentaire",1,
IF(AND(A49=6,C49="3ème Degré 7 TQ Complémentaire"),0,
IFERROR(
  INDEX('Pas Touch2'!C$2:C$1000,
    MATCH(1,
      (TRIM(TEXT('Pas Touch2'!A$2:A$1000,"@"))=TRIM(TEXT(A49,"@")))*
      (TRIM(TEXT('Pas Touch2'!D$2:D$1000,"@"))=TRIM(TEXT(B49,"@")))*
      ((('Pas Touch2'!B$2:B$1000="")+('Pas Touch2'!B$2:B$1000=C49))&gt;0),
    0)
  ),
0)
))))))</f>
        <v>0</v>
      </c>
      <c r="G49" s="15"/>
      <c r="H49">
        <f t="shared" si="8"/>
        <v>0</v>
      </c>
      <c r="I49" t="str">
        <f t="shared" si="9"/>
        <v/>
      </c>
      <c r="J49" t="str">
        <f t="shared" si="10"/>
        <v/>
      </c>
      <c r="K49" t="str">
        <f t="shared" si="11"/>
        <v/>
      </c>
      <c r="AA49" t="str">
        <f t="array" ref="AA49">IFERROR(INDEX('Pas Touch'!$G$2:$G$1000, SMALL(IF(('Pas Touch'!$D$2:$D$1000=$A$2)*('Pas Touch'!$E$2:$E$1000=$C$2),
ROW('Pas Touch'!$G$2:$G$1000)-ROW('Pas Touch'!$G$2)+1), ROWS($AA$2:AA49))), "")</f>
        <v/>
      </c>
    </row>
    <row r="50" spans="1:27" x14ac:dyDescent="0.2">
      <c r="A50" s="15" t="s">
        <v>6</v>
      </c>
      <c r="B50" s="15"/>
      <c r="C50" s="15" t="s">
        <v>6</v>
      </c>
      <c r="D50" s="15"/>
      <c r="E50" t="str">
        <f t="array" ref="E50">IFERROR(
   INDEX('Pas Touch'!F:F,
      MATCH(1,
         ( 'Pas Touch'!G:G = D50 ) *
         ( 'Pas Touch'!H:H = $A50 &amp; "_" &amp; $C50 ),
      0)
   ),
"")</f>
        <v/>
      </c>
      <c r="F50">
        <f t="array" ref="F50">IF(A50="EPSC Soins i.",0.5,
IF(A50="2ème Dif.",1,
IF(A50="3S-DO",1,
IF(A50="Ens. Art.",0.5,
IF(A50="7P Complémentaire",1,
IF(AND(A50=6,C50="3ème Degré 7 TQ Complémentaire"),0,
IFERROR(
  INDEX('Pas Touch2'!C$2:C$1000,
    MATCH(1,
      (TRIM(TEXT('Pas Touch2'!A$2:A$1000,"@"))=TRIM(TEXT(A50,"@")))*
      (TRIM(TEXT('Pas Touch2'!D$2:D$1000,"@"))=TRIM(TEXT(B50,"@")))*
      ((('Pas Touch2'!B$2:B$1000="")+('Pas Touch2'!B$2:B$1000=C50))&gt;0),
    0)
  ),
0)
))))))</f>
        <v>0</v>
      </c>
      <c r="G50" s="15"/>
      <c r="H50">
        <f t="shared" si="8"/>
        <v>0</v>
      </c>
      <c r="I50" t="str">
        <f t="shared" si="9"/>
        <v/>
      </c>
      <c r="J50" t="str">
        <f t="shared" si="10"/>
        <v/>
      </c>
      <c r="K50" t="str">
        <f t="shared" si="11"/>
        <v/>
      </c>
      <c r="AA50" t="str">
        <f t="array" ref="AA50">IFERROR(INDEX('Pas Touch'!$G$2:$G$1000, SMALL(IF(('Pas Touch'!$D$2:$D$1000=$A$2)*('Pas Touch'!$E$2:$E$1000=$C$2),
ROW('Pas Touch'!$G$2:$G$1000)-ROW('Pas Touch'!$G$2)+1), ROWS($AA$2:AA50))), "")</f>
        <v/>
      </c>
    </row>
    <row r="51" spans="1:27" x14ac:dyDescent="0.2">
      <c r="A51" s="15" t="s">
        <v>6</v>
      </c>
      <c r="B51" s="15"/>
      <c r="C51" s="15" t="s">
        <v>6</v>
      </c>
      <c r="D51" s="15"/>
      <c r="E51" t="str">
        <f t="array" ref="E51">IFERROR(
   INDEX('Pas Touch'!F:F,
      MATCH(1,
         ( 'Pas Touch'!G:G = D51 ) *
         ( 'Pas Touch'!H:H = $A51 &amp; "_" &amp; $C51 ),
      0)
   ),
"")</f>
        <v/>
      </c>
      <c r="F51">
        <f t="array" ref="F51">IF(A51="EPSC Soins i.",0.5,
IF(A51="2ème Dif.",1,
IF(A51="3S-DO",1,
IF(A51="Ens. Art.",0.5,
IF(A51="7P Complémentaire",1,
IF(AND(A51=6,C51="3ème Degré 7 TQ Complémentaire"),0,
IFERROR(
  INDEX('Pas Touch2'!C$2:C$1000,
    MATCH(1,
      (TRIM(TEXT('Pas Touch2'!A$2:A$1000,"@"))=TRIM(TEXT(A51,"@")))*
      (TRIM(TEXT('Pas Touch2'!D$2:D$1000,"@"))=TRIM(TEXT(B51,"@")))*
      ((('Pas Touch2'!B$2:B$1000="")+('Pas Touch2'!B$2:B$1000=C51))&gt;0),
    0)
  ),
0)
))))))</f>
        <v>0</v>
      </c>
      <c r="G51" s="15"/>
      <c r="H51">
        <f t="shared" si="8"/>
        <v>0</v>
      </c>
      <c r="I51" t="str">
        <f t="shared" si="9"/>
        <v/>
      </c>
      <c r="J51" t="str">
        <f t="shared" si="10"/>
        <v/>
      </c>
      <c r="K51" t="str">
        <f t="shared" si="11"/>
        <v/>
      </c>
      <c r="AA51" t="str">
        <f t="array" ref="AA51">IFERROR(INDEX('Pas Touch'!$G$2:$G$1000, SMALL(IF(('Pas Touch'!$D$2:$D$1000=$A$2)*('Pas Touch'!$E$2:$E$1000=$C$2),
ROW('Pas Touch'!$G$2:$G$1000)-ROW('Pas Touch'!$G$2)+1), ROWS($AA$2:AA51))), "")</f>
        <v/>
      </c>
    </row>
    <row r="52" spans="1:27" x14ac:dyDescent="0.2">
      <c r="A52" s="15" t="s">
        <v>6</v>
      </c>
      <c r="B52" s="15"/>
      <c r="C52" s="15" t="s">
        <v>6</v>
      </c>
      <c r="D52" s="15"/>
      <c r="E52" t="str">
        <f t="array" ref="E52">IFERROR(
   INDEX('Pas Touch'!F:F,
      MATCH(1,
         ( 'Pas Touch'!G:G = D52 ) *
         ( 'Pas Touch'!H:H = $A52 &amp; "_" &amp; $C52 ),
      0)
   ),
"")</f>
        <v/>
      </c>
      <c r="F52">
        <f t="array" ref="F52">IF(A52="EPSC Soins i.",0.5,
IF(A52="2ème Dif.",1,
IF(A52="3S-DO",1,
IF(A52="Ens. Art.",0.5,
IF(A52="7P Complémentaire",1,
IF(AND(A52=6,C52="3ème Degré 7 TQ Complémentaire"),0,
IFERROR(
  INDEX('Pas Touch2'!C$2:C$1000,
    MATCH(1,
      (TRIM(TEXT('Pas Touch2'!A$2:A$1000,"@"))=TRIM(TEXT(A52,"@")))*
      (TRIM(TEXT('Pas Touch2'!D$2:D$1000,"@"))=TRIM(TEXT(B52,"@")))*
      ((('Pas Touch2'!B$2:B$1000="")+('Pas Touch2'!B$2:B$1000=C52))&gt;0),
    0)
  ),
0)
))))))</f>
        <v>0</v>
      </c>
      <c r="G52" s="15"/>
      <c r="H52">
        <f t="shared" si="8"/>
        <v>0</v>
      </c>
      <c r="I52" t="str">
        <f t="shared" si="9"/>
        <v/>
      </c>
      <c r="J52" t="str">
        <f t="shared" si="10"/>
        <v/>
      </c>
      <c r="K52" t="str">
        <f t="shared" si="11"/>
        <v/>
      </c>
      <c r="AA52" t="str">
        <f t="array" ref="AA52">IFERROR(INDEX('Pas Touch'!$G$2:$G$1000, SMALL(IF(('Pas Touch'!$D$2:$D$1000=$A$2)*('Pas Touch'!$E$2:$E$1000=$C$2),
ROW('Pas Touch'!$G$2:$G$1000)-ROW('Pas Touch'!$G$2)+1), ROWS($AA$2:AA52))), "")</f>
        <v/>
      </c>
    </row>
    <row r="53" spans="1:27" x14ac:dyDescent="0.2">
      <c r="A53" s="15" t="s">
        <v>6</v>
      </c>
      <c r="B53" s="15"/>
      <c r="C53" s="15" t="s">
        <v>6</v>
      </c>
      <c r="D53" s="15"/>
      <c r="E53" t="str">
        <f t="array" ref="E53">IFERROR(
   INDEX('Pas Touch'!F:F,
      MATCH(1,
         ( 'Pas Touch'!G:G = D53 ) *
         ( 'Pas Touch'!H:H = $A53 &amp; "_" &amp; $C53 ),
      0)
   ),
"")</f>
        <v/>
      </c>
      <c r="F53">
        <f t="array" ref="F53">IF(A53="EPSC Soins i.",0.5,
IF(A53="2ème Dif.",1,
IF(A53="3S-DO",1,
IF(A53="Ens. Art.",0.5,
IF(A53="7P Complémentaire",1,
IF(AND(A53=6,C53="3ème Degré 7 TQ Complémentaire"),0,
IFERROR(
  INDEX('Pas Touch2'!C$2:C$1000,
    MATCH(1,
      (TRIM(TEXT('Pas Touch2'!A$2:A$1000,"@"))=TRIM(TEXT(A53,"@")))*
      (TRIM(TEXT('Pas Touch2'!D$2:D$1000,"@"))=TRIM(TEXT(B53,"@")))*
      ((('Pas Touch2'!B$2:B$1000="")+('Pas Touch2'!B$2:B$1000=C53))&gt;0),
    0)
  ),
0)
))))))</f>
        <v>0</v>
      </c>
      <c r="G53" s="15"/>
      <c r="H53">
        <f t="shared" si="8"/>
        <v>0</v>
      </c>
      <c r="I53" t="str">
        <f t="shared" si="9"/>
        <v/>
      </c>
      <c r="J53" t="str">
        <f t="shared" si="10"/>
        <v/>
      </c>
      <c r="K53" t="str">
        <f t="shared" si="11"/>
        <v/>
      </c>
      <c r="AA53" t="str">
        <f t="array" ref="AA53">IFERROR(INDEX('Pas Touch'!$G$2:$G$1000, SMALL(IF(('Pas Touch'!$D$2:$D$1000=$A$2)*('Pas Touch'!$E$2:$E$1000=$C$2),
ROW('Pas Touch'!$G$2:$G$1000)-ROW('Pas Touch'!$G$2)+1), ROWS($AA$2:AA53))), "")</f>
        <v/>
      </c>
    </row>
    <row r="54" spans="1:27" x14ac:dyDescent="0.2">
      <c r="A54" s="15" t="s">
        <v>6</v>
      </c>
      <c r="B54" s="15"/>
      <c r="C54" s="15" t="s">
        <v>6</v>
      </c>
      <c r="D54" s="15"/>
      <c r="E54" t="str">
        <f t="array" ref="E54">IFERROR(
   INDEX('Pas Touch'!F:F,
      MATCH(1,
         ( 'Pas Touch'!G:G = D54 ) *
         ( 'Pas Touch'!H:H = $A54 &amp; "_" &amp; $C54 ),
      0)
   ),
"")</f>
        <v/>
      </c>
      <c r="F54">
        <f t="array" ref="F54">IF(A54="EPSC Soins i.",0.5,
IF(A54="2ème Dif.",1,
IF(A54="3S-DO",1,
IF(A54="Ens. Art.",0.5,
IF(A54="7P Complémentaire",1,
IF(AND(A54=6,C54="3ème Degré 7 TQ Complémentaire"),0,
IFERROR(
  INDEX('Pas Touch2'!C$2:C$1000,
    MATCH(1,
      (TRIM(TEXT('Pas Touch2'!A$2:A$1000,"@"))=TRIM(TEXT(A54,"@")))*
      (TRIM(TEXT('Pas Touch2'!D$2:D$1000,"@"))=TRIM(TEXT(B54,"@")))*
      ((('Pas Touch2'!B$2:B$1000="")+('Pas Touch2'!B$2:B$1000=C54))&gt;0),
    0)
  ),
0)
))))))</f>
        <v>0</v>
      </c>
      <c r="G54" s="15"/>
      <c r="H54">
        <f t="shared" si="8"/>
        <v>0</v>
      </c>
      <c r="I54" t="str">
        <f t="shared" si="9"/>
        <v/>
      </c>
      <c r="J54" t="str">
        <f t="shared" si="10"/>
        <v/>
      </c>
      <c r="K54" t="str">
        <f t="shared" si="11"/>
        <v/>
      </c>
      <c r="AA54" t="str">
        <f t="array" ref="AA54">IFERROR(INDEX('Pas Touch'!$G$2:$G$1000, SMALL(IF(('Pas Touch'!$D$2:$D$1000=$A$2)*('Pas Touch'!$E$2:$E$1000=$C$2),
ROW('Pas Touch'!$G$2:$G$1000)-ROW('Pas Touch'!$G$2)+1), ROWS($AA$2:AA54))), "")</f>
        <v/>
      </c>
    </row>
    <row r="55" spans="1:27" x14ac:dyDescent="0.2">
      <c r="A55" s="15" t="s">
        <v>6</v>
      </c>
      <c r="B55" s="15"/>
      <c r="C55" s="15" t="s">
        <v>6</v>
      </c>
      <c r="D55" s="15"/>
      <c r="E55" t="str">
        <f t="array" ref="E55">IFERROR(
   INDEX('Pas Touch'!F:F,
      MATCH(1,
         ( 'Pas Touch'!G:G = D55 ) *
         ( 'Pas Touch'!H:H = $A55 &amp; "_" &amp; $C55 ),
      0)
   ),
"")</f>
        <v/>
      </c>
      <c r="F55">
        <f t="array" ref="F55">IF(A55="EPSC Soins i.",0.5,
IF(A55="2ème Dif.",1,
IF(A55="3S-DO",1,
IF(A55="Ens. Art.",0.5,
IF(A55="7P Complémentaire",1,
IF(AND(A55=6,C55="3ème Degré 7 TQ Complémentaire"),0,
IFERROR(
  INDEX('Pas Touch2'!C$2:C$1000,
    MATCH(1,
      (TRIM(TEXT('Pas Touch2'!A$2:A$1000,"@"))=TRIM(TEXT(A55,"@")))*
      (TRIM(TEXT('Pas Touch2'!D$2:D$1000,"@"))=TRIM(TEXT(B55,"@")))*
      ((('Pas Touch2'!B$2:B$1000="")+('Pas Touch2'!B$2:B$1000=C55))&gt;0),
    0)
  ),
0)
))))))</f>
        <v>0</v>
      </c>
      <c r="G55" s="15"/>
      <c r="H55">
        <f t="shared" si="8"/>
        <v>0</v>
      </c>
      <c r="I55" t="str">
        <f t="shared" si="9"/>
        <v/>
      </c>
      <c r="J55" t="str">
        <f t="shared" si="10"/>
        <v/>
      </c>
      <c r="K55" t="str">
        <f t="shared" si="11"/>
        <v/>
      </c>
      <c r="AA55" t="str">
        <f t="array" ref="AA55">IFERROR(INDEX('Pas Touch'!$G$2:$G$1000, SMALL(IF(('Pas Touch'!$D$2:$D$1000=$A$2)*('Pas Touch'!$E$2:$E$1000=$C$2),
ROW('Pas Touch'!$G$2:$G$1000)-ROW('Pas Touch'!$G$2)+1), ROWS($AA$2:AA55))), "")</f>
        <v/>
      </c>
    </row>
    <row r="56" spans="1:27" x14ac:dyDescent="0.2">
      <c r="A56" s="15" t="s">
        <v>6</v>
      </c>
      <c r="B56" s="15"/>
      <c r="C56" s="15" t="s">
        <v>6</v>
      </c>
      <c r="D56" s="15"/>
      <c r="E56" t="str">
        <f t="array" ref="E56">IFERROR(
   INDEX('Pas Touch'!F:F,
      MATCH(1,
         ( 'Pas Touch'!G:G = D56 ) *
         ( 'Pas Touch'!H:H = $A56 &amp; "_" &amp; $C56 ),
      0)
   ),
"")</f>
        <v/>
      </c>
      <c r="F56">
        <f t="array" ref="F56">IF(A56="EPSC Soins i.",0.5,
IF(A56="2ème Dif.",1,
IF(A56="3S-DO",1,
IF(A56="Ens. Art.",0.5,
IF(A56="7P Complémentaire",1,
IF(AND(A56=6,C56="3ème Degré 7 TQ Complémentaire"),0,
IFERROR(
  INDEX('Pas Touch2'!C$2:C$1000,
    MATCH(1,
      (TRIM(TEXT('Pas Touch2'!A$2:A$1000,"@"))=TRIM(TEXT(A56,"@")))*
      (TRIM(TEXT('Pas Touch2'!D$2:D$1000,"@"))=TRIM(TEXT(B56,"@")))*
      ((('Pas Touch2'!B$2:B$1000="")+('Pas Touch2'!B$2:B$1000=C56))&gt;0),
    0)
  ),
0)
))))))</f>
        <v>0</v>
      </c>
      <c r="G56" s="15"/>
      <c r="H56">
        <f t="shared" si="8"/>
        <v>0</v>
      </c>
      <c r="I56" t="str">
        <f t="shared" si="9"/>
        <v/>
      </c>
      <c r="J56" t="str">
        <f t="shared" si="10"/>
        <v/>
      </c>
      <c r="K56" t="str">
        <f t="shared" si="11"/>
        <v/>
      </c>
      <c r="AA56" t="str">
        <f t="array" ref="AA56">IFERROR(INDEX('Pas Touch'!$G$2:$G$1000, SMALL(IF(('Pas Touch'!$D$2:$D$1000=$A$2)*('Pas Touch'!$E$2:$E$1000=$C$2),
ROW('Pas Touch'!$G$2:$G$1000)-ROW('Pas Touch'!$G$2)+1), ROWS($AA$2:AA56))), "")</f>
        <v/>
      </c>
    </row>
    <row r="57" spans="1:27" x14ac:dyDescent="0.2">
      <c r="A57" s="15" t="s">
        <v>6</v>
      </c>
      <c r="B57" s="15"/>
      <c r="C57" s="15" t="s">
        <v>6</v>
      </c>
      <c r="D57" s="15"/>
      <c r="E57" t="str">
        <f t="array" ref="E57">IFERROR(
   INDEX('Pas Touch'!F:F,
      MATCH(1,
         ( 'Pas Touch'!G:G = D57 ) *
         ( 'Pas Touch'!H:H = $A57 &amp; "_" &amp; $C57 ),
      0)
   ),
"")</f>
        <v/>
      </c>
      <c r="F57">
        <f t="array" ref="F57">IF(A57="EPSC Soins i.",0.5,
IF(A57="2ème Dif.",1,
IF(A57="3S-DO",1,
IF(A57="Ens. Art.",0.5,
IF(A57="7P Complémentaire",1,
IF(AND(A57=6,C57="3ème Degré 7 TQ Complémentaire"),0,
IFERROR(
  INDEX('Pas Touch2'!C$2:C$1000,
    MATCH(1,
      (TRIM(TEXT('Pas Touch2'!A$2:A$1000,"@"))=TRIM(TEXT(A57,"@")))*
      (TRIM(TEXT('Pas Touch2'!D$2:D$1000,"@"))=TRIM(TEXT(B57,"@")))*
      ((('Pas Touch2'!B$2:B$1000="")+('Pas Touch2'!B$2:B$1000=C57))&gt;0),
    0)
  ),
0)
))))))</f>
        <v>0</v>
      </c>
      <c r="G57" s="15"/>
      <c r="H57">
        <f t="shared" si="8"/>
        <v>0</v>
      </c>
      <c r="I57" t="str">
        <f t="shared" si="9"/>
        <v/>
      </c>
      <c r="J57" t="str">
        <f t="shared" si="10"/>
        <v/>
      </c>
      <c r="K57" t="str">
        <f t="shared" si="11"/>
        <v/>
      </c>
      <c r="AA57" t="str">
        <f t="array" ref="AA57">IFERROR(INDEX('Pas Touch'!$G$2:$G$1000, SMALL(IF(('Pas Touch'!$D$2:$D$1000=$A$2)*('Pas Touch'!$E$2:$E$1000=$C$2),
ROW('Pas Touch'!$G$2:$G$1000)-ROW('Pas Touch'!$G$2)+1), ROWS($AA$2:AA57))), "")</f>
        <v/>
      </c>
    </row>
    <row r="58" spans="1:27" x14ac:dyDescent="0.2">
      <c r="A58" s="15" t="s">
        <v>6</v>
      </c>
      <c r="B58" s="15"/>
      <c r="C58" s="15" t="s">
        <v>6</v>
      </c>
      <c r="D58" s="15"/>
      <c r="E58" t="str">
        <f t="array" ref="E58">IFERROR(
   INDEX('Pas Touch'!F:F,
      MATCH(1,
         ( 'Pas Touch'!G:G = D58 ) *
         ( 'Pas Touch'!H:H = $A58 &amp; "_" &amp; $C58 ),
      0)
   ),
"")</f>
        <v/>
      </c>
      <c r="F58">
        <f t="array" ref="F58">IF(A58="EPSC Soins i.",0.5,
IF(A58="2ème Dif.",1,
IF(A58="3S-DO",1,
IF(A58="Ens. Art.",0.5,
IF(A58="7P Complémentaire",1,
IF(AND(A58=6,C58="3ème Degré 7 TQ Complémentaire"),0,
IFERROR(
  INDEX('Pas Touch2'!C$2:C$1000,
    MATCH(1,
      (TRIM(TEXT('Pas Touch2'!A$2:A$1000,"@"))=TRIM(TEXT(A58,"@")))*
      (TRIM(TEXT('Pas Touch2'!D$2:D$1000,"@"))=TRIM(TEXT(B58,"@")))*
      ((('Pas Touch2'!B$2:B$1000="")+('Pas Touch2'!B$2:B$1000=C58))&gt;0),
    0)
  ),
0)
))))))</f>
        <v>0</v>
      </c>
      <c r="G58" s="15"/>
      <c r="H58">
        <f t="shared" si="8"/>
        <v>0</v>
      </c>
      <c r="I58" t="str">
        <f t="shared" si="9"/>
        <v/>
      </c>
      <c r="J58" t="str">
        <f t="shared" si="10"/>
        <v/>
      </c>
      <c r="K58" t="str">
        <f t="shared" si="11"/>
        <v/>
      </c>
      <c r="AA58" t="str">
        <f t="array" ref="AA58">IFERROR(INDEX('Pas Touch'!$G$2:$G$1000, SMALL(IF(('Pas Touch'!$D$2:$D$1000=$A$2)*('Pas Touch'!$E$2:$E$1000=$C$2),
ROW('Pas Touch'!$G$2:$G$1000)-ROW('Pas Touch'!$G$2)+1), ROWS($AA$2:AA58))), "")</f>
        <v/>
      </c>
    </row>
    <row r="59" spans="1:27" x14ac:dyDescent="0.2">
      <c r="A59" s="15" t="s">
        <v>6</v>
      </c>
      <c r="B59" s="15"/>
      <c r="C59" s="15" t="s">
        <v>6</v>
      </c>
      <c r="D59" s="15"/>
      <c r="E59" t="str">
        <f t="array" ref="E59">IFERROR(
   INDEX('Pas Touch'!F:F,
      MATCH(1,
         ( 'Pas Touch'!G:G = D59 ) *
         ( 'Pas Touch'!H:H = $A59 &amp; "_" &amp; $C59 ),
      0)
   ),
"")</f>
        <v/>
      </c>
      <c r="F59">
        <f t="array" ref="F59">IF(A59="EPSC Soins i.",0.5,
IF(A59="2ème Dif.",1,
IF(A59="3S-DO",1,
IF(A59="Ens. Art.",0.5,
IF(A59="7P Complémentaire",1,
IF(AND(A59=6,C59="3ème Degré 7 TQ Complémentaire"),0,
IFERROR(
  INDEX('Pas Touch2'!C$2:C$1000,
    MATCH(1,
      (TRIM(TEXT('Pas Touch2'!A$2:A$1000,"@"))=TRIM(TEXT(A59,"@")))*
      (TRIM(TEXT('Pas Touch2'!D$2:D$1000,"@"))=TRIM(TEXT(B59,"@")))*
      ((('Pas Touch2'!B$2:B$1000="")+('Pas Touch2'!B$2:B$1000=C59))&gt;0),
    0)
  ),
0)
))))))</f>
        <v>0</v>
      </c>
      <c r="G59" s="15"/>
      <c r="H59">
        <f t="shared" si="8"/>
        <v>0</v>
      </c>
      <c r="I59" t="str">
        <f t="shared" si="9"/>
        <v/>
      </c>
      <c r="J59" t="str">
        <f t="shared" si="10"/>
        <v/>
      </c>
      <c r="K59" t="str">
        <f t="shared" si="11"/>
        <v/>
      </c>
      <c r="AA59" t="str">
        <f t="array" ref="AA59">IFERROR(INDEX('Pas Touch'!$G$2:$G$1000, SMALL(IF(('Pas Touch'!$D$2:$D$1000=$A$2)*('Pas Touch'!$E$2:$E$1000=$C$2),
ROW('Pas Touch'!$G$2:$G$1000)-ROW('Pas Touch'!$G$2)+1), ROWS($AA$2:AA59))), "")</f>
        <v/>
      </c>
    </row>
    <row r="60" spans="1:27" x14ac:dyDescent="0.2">
      <c r="A60" s="15" t="s">
        <v>6</v>
      </c>
      <c r="B60" s="15"/>
      <c r="C60" s="15" t="s">
        <v>6</v>
      </c>
      <c r="D60" s="15"/>
      <c r="E60" t="str">
        <f t="array" ref="E60">IFERROR(
   INDEX('Pas Touch'!F:F,
      MATCH(1,
         ( 'Pas Touch'!G:G = D60 ) *
         ( 'Pas Touch'!H:H = $A60 &amp; "_" &amp; $C60 ),
      0)
   ),
"")</f>
        <v/>
      </c>
      <c r="F60">
        <f t="array" ref="F60">IF(A60="EPSC Soins i.",0.5,
IF(A60="2ème Dif.",1,
IF(A60="3S-DO",1,
IF(A60="Ens. Art.",0.5,
IF(A60="7P Complémentaire",1,
IF(AND(A60=6,C60="3ème Degré 7 TQ Complémentaire"),0,
IFERROR(
  INDEX('Pas Touch2'!C$2:C$1000,
    MATCH(1,
      (TRIM(TEXT('Pas Touch2'!A$2:A$1000,"@"))=TRIM(TEXT(A60,"@")))*
      (TRIM(TEXT('Pas Touch2'!D$2:D$1000,"@"))=TRIM(TEXT(B60,"@")))*
      ((('Pas Touch2'!B$2:B$1000="")+('Pas Touch2'!B$2:B$1000=C60))&gt;0),
    0)
  ),
0)
))))))</f>
        <v>0</v>
      </c>
      <c r="G60" s="15"/>
      <c r="H60">
        <f t="shared" si="8"/>
        <v>0</v>
      </c>
      <c r="I60" t="str">
        <f t="shared" si="9"/>
        <v/>
      </c>
      <c r="J60" t="str">
        <f t="shared" si="10"/>
        <v/>
      </c>
      <c r="K60" t="str">
        <f t="shared" si="11"/>
        <v/>
      </c>
      <c r="AA60" t="str">
        <f t="array" ref="AA60">IFERROR(INDEX('Pas Touch'!$G$2:$G$1000, SMALL(IF(('Pas Touch'!$D$2:$D$1000=$A$2)*('Pas Touch'!$E$2:$E$1000=$C$2),
ROW('Pas Touch'!$G$2:$G$1000)-ROW('Pas Touch'!$G$2)+1), ROWS($AA$2:AA60))), "")</f>
        <v/>
      </c>
    </row>
    <row r="61" spans="1:27" x14ac:dyDescent="0.2">
      <c r="A61" s="15" t="s">
        <v>6</v>
      </c>
      <c r="B61" s="15"/>
      <c r="C61" s="15" t="s">
        <v>6</v>
      </c>
      <c r="D61" s="15"/>
      <c r="E61" t="str">
        <f t="array" ref="E61">IFERROR(
   INDEX('Pas Touch'!F:F,
      MATCH(1,
         ( 'Pas Touch'!G:G = D61 ) *
         ( 'Pas Touch'!H:H = $A61 &amp; "_" &amp; $C61 ),
      0)
   ),
"")</f>
        <v/>
      </c>
      <c r="F61">
        <f t="array" ref="F61">IF(A61="EPSC Soins i.",0.5,
IF(A61="2ème Dif.",1,
IF(A61="3S-DO",1,
IF(A61="Ens. Art.",0.5,
IF(A61="7P Complémentaire",1,
IF(AND(A61=6,C61="3ème Degré 7 TQ Complémentaire"),0,
IFERROR(
  INDEX('Pas Touch2'!C$2:C$1000,
    MATCH(1,
      (TRIM(TEXT('Pas Touch2'!A$2:A$1000,"@"))=TRIM(TEXT(A61,"@")))*
      (TRIM(TEXT('Pas Touch2'!D$2:D$1000,"@"))=TRIM(TEXT(B61,"@")))*
      ((('Pas Touch2'!B$2:B$1000="")+('Pas Touch2'!B$2:B$1000=C61))&gt;0),
    0)
  ),
0)
))))))</f>
        <v>0</v>
      </c>
      <c r="G61" s="15"/>
      <c r="H61">
        <f t="shared" si="8"/>
        <v>0</v>
      </c>
      <c r="I61" t="str">
        <f t="shared" si="9"/>
        <v/>
      </c>
      <c r="J61" t="str">
        <f t="shared" si="10"/>
        <v/>
      </c>
      <c r="K61" t="str">
        <f t="shared" si="11"/>
        <v/>
      </c>
      <c r="AA61" t="str">
        <f t="array" ref="AA61">IFERROR(INDEX('Pas Touch'!$G$2:$G$1000, SMALL(IF(('Pas Touch'!$D$2:$D$1000=$A$2)*('Pas Touch'!$E$2:$E$1000=$C$2),
ROW('Pas Touch'!$G$2:$G$1000)-ROW('Pas Touch'!$G$2)+1), ROWS($AA$2:AA61))), "")</f>
        <v/>
      </c>
    </row>
    <row r="62" spans="1:27" x14ac:dyDescent="0.2">
      <c r="A62" s="15" t="s">
        <v>6</v>
      </c>
      <c r="B62" s="15"/>
      <c r="C62" s="15" t="s">
        <v>6</v>
      </c>
      <c r="D62" s="15"/>
      <c r="E62" t="str">
        <f t="array" ref="E62">IFERROR(
   INDEX('Pas Touch'!F:F,
      MATCH(1,
         ( 'Pas Touch'!G:G = D62 ) *
         ( 'Pas Touch'!H:H = $A62 &amp; "_" &amp; $C62 ),
      0)
   ),
"")</f>
        <v/>
      </c>
      <c r="F62">
        <f t="array" ref="F62">IF(A62="EPSC Soins i.",0.5,
IF(A62="2ème Dif.",1,
IF(A62="3S-DO",1,
IF(A62="Ens. Art.",0.5,
IF(A62="7P Complémentaire",1,
IF(AND(A62=6,C62="3ème Degré 7 TQ Complémentaire"),0,
IFERROR(
  INDEX('Pas Touch2'!C$2:C$1000,
    MATCH(1,
      (TRIM(TEXT('Pas Touch2'!A$2:A$1000,"@"))=TRIM(TEXT(A62,"@")))*
      (TRIM(TEXT('Pas Touch2'!D$2:D$1000,"@"))=TRIM(TEXT(B62,"@")))*
      ((('Pas Touch2'!B$2:B$1000="")+('Pas Touch2'!B$2:B$1000=C62))&gt;0),
    0)
  ),
0)
))))))</f>
        <v>0</v>
      </c>
      <c r="G62" s="15"/>
      <c r="H62">
        <f t="shared" si="8"/>
        <v>0</v>
      </c>
      <c r="I62" t="str">
        <f t="shared" si="9"/>
        <v/>
      </c>
      <c r="J62" t="str">
        <f t="shared" si="10"/>
        <v/>
      </c>
      <c r="K62" t="str">
        <f t="shared" si="11"/>
        <v/>
      </c>
      <c r="AA62" t="str">
        <f t="array" ref="AA62">IFERROR(INDEX('Pas Touch'!$G$2:$G$1000, SMALL(IF(('Pas Touch'!$D$2:$D$1000=$A$2)*('Pas Touch'!$E$2:$E$1000=$C$2),
ROW('Pas Touch'!$G$2:$G$1000)-ROW('Pas Touch'!$G$2)+1), ROWS($AA$2:AA62))), "")</f>
        <v/>
      </c>
    </row>
    <row r="63" spans="1:27" x14ac:dyDescent="0.2">
      <c r="A63" s="15" t="s">
        <v>6</v>
      </c>
      <c r="B63" s="15"/>
      <c r="C63" s="15" t="s">
        <v>6</v>
      </c>
      <c r="D63" s="15"/>
      <c r="E63" t="str">
        <f t="array" ref="E63">IFERROR(
   INDEX('Pas Touch'!F:F,
      MATCH(1,
         ( 'Pas Touch'!G:G = D63 ) *
         ( 'Pas Touch'!H:H = $A63 &amp; "_" &amp; $C63 ),
      0)
   ),
"")</f>
        <v/>
      </c>
      <c r="F63">
        <f t="array" ref="F63">IF(A63="EPSC Soins i.",0.5,
IF(A63="2ème Dif.",1,
IF(A63="3S-DO",1,
IF(A63="Ens. Art.",0.5,
IF(A63="7P Complémentaire",1,
IF(AND(A63=6,C63="3ème Degré 7 TQ Complémentaire"),0,
IFERROR(
  INDEX('Pas Touch2'!C$2:C$1000,
    MATCH(1,
      (TRIM(TEXT('Pas Touch2'!A$2:A$1000,"@"))=TRIM(TEXT(A63,"@")))*
      (TRIM(TEXT('Pas Touch2'!D$2:D$1000,"@"))=TRIM(TEXT(B63,"@")))*
      ((('Pas Touch2'!B$2:B$1000="")+('Pas Touch2'!B$2:B$1000=C63))&gt;0),
    0)
  ),
0)
))))))</f>
        <v>0</v>
      </c>
      <c r="G63" s="15"/>
      <c r="H63">
        <f t="shared" si="8"/>
        <v>0</v>
      </c>
      <c r="I63" t="str">
        <f t="shared" si="9"/>
        <v/>
      </c>
      <c r="J63" t="str">
        <f t="shared" si="10"/>
        <v/>
      </c>
      <c r="K63" t="str">
        <f t="shared" si="11"/>
        <v/>
      </c>
      <c r="AA63" t="str">
        <f t="array" ref="AA63">IFERROR(INDEX('Pas Touch'!$G$2:$G$1000, SMALL(IF(('Pas Touch'!$D$2:$D$1000=$A$2)*('Pas Touch'!$E$2:$E$1000=$C$2),
ROW('Pas Touch'!$G$2:$G$1000)-ROW('Pas Touch'!$G$2)+1), ROWS($AA$2:AA63))), "")</f>
        <v/>
      </c>
    </row>
    <row r="64" spans="1:27" x14ac:dyDescent="0.2">
      <c r="A64" s="15" t="s">
        <v>6</v>
      </c>
      <c r="B64" s="15"/>
      <c r="C64" s="15" t="s">
        <v>6</v>
      </c>
      <c r="D64" s="15"/>
      <c r="E64" t="str">
        <f t="array" ref="E64">IFERROR(
   INDEX('Pas Touch'!F:F,
      MATCH(1,
         ( 'Pas Touch'!G:G = D64 ) *
         ( 'Pas Touch'!H:H = $A64 &amp; "_" &amp; $C64 ),
      0)
   ),
"")</f>
        <v/>
      </c>
      <c r="F64">
        <f t="array" ref="F64">IF(A64="EPSC Soins i.",0.5,
IF(A64="2ème Dif.",1,
IF(A64="3S-DO",1,
IF(A64="Ens. Art.",0.5,
IF(A64="7P Complémentaire",1,
IF(AND(A64=6,C64="3ème Degré 7 TQ Complémentaire"),0,
IFERROR(
  INDEX('Pas Touch2'!C$2:C$1000,
    MATCH(1,
      (TRIM(TEXT('Pas Touch2'!A$2:A$1000,"@"))=TRIM(TEXT(A64,"@")))*
      (TRIM(TEXT('Pas Touch2'!D$2:D$1000,"@"))=TRIM(TEXT(B64,"@")))*
      ((('Pas Touch2'!B$2:B$1000="")+('Pas Touch2'!B$2:B$1000=C64))&gt;0),
    0)
  ),
0)
))))))</f>
        <v>0</v>
      </c>
      <c r="G64" s="15"/>
      <c r="H64">
        <f t="shared" si="8"/>
        <v>0</v>
      </c>
      <c r="I64" t="str">
        <f t="shared" si="9"/>
        <v/>
      </c>
      <c r="J64" t="str">
        <f t="shared" si="10"/>
        <v/>
      </c>
      <c r="K64" t="str">
        <f t="shared" si="11"/>
        <v/>
      </c>
      <c r="AA64" t="str">
        <f t="array" ref="AA64">IFERROR(INDEX('Pas Touch'!$G$2:$G$1000, SMALL(IF(('Pas Touch'!$D$2:$D$1000=$A$2)*('Pas Touch'!$E$2:$E$1000=$C$2),
ROW('Pas Touch'!$G$2:$G$1000)-ROW('Pas Touch'!$G$2)+1), ROWS($AA$2:AA64))), "")</f>
        <v/>
      </c>
    </row>
    <row r="65" spans="1:27" x14ac:dyDescent="0.2">
      <c r="A65" s="15" t="s">
        <v>6</v>
      </c>
      <c r="B65" s="15"/>
      <c r="C65" s="15" t="s">
        <v>6</v>
      </c>
      <c r="D65" s="15"/>
      <c r="E65" t="str">
        <f t="array" ref="E65">IFERROR(
   INDEX('Pas Touch'!F:F,
      MATCH(1,
         ( 'Pas Touch'!G:G = D65 ) *
         ( 'Pas Touch'!H:H = $A65 &amp; "_" &amp; $C65 ),
      0)
   ),
"")</f>
        <v/>
      </c>
      <c r="F65">
        <f t="array" ref="F65">IF(A65="EPSC Soins i.",0.5,
IF(A65="2ème Dif.",1,
IF(A65="3S-DO",1,
IF(A65="Ens. Art.",0.5,
IF(A65="7P Complémentaire",1,
IF(AND(A65=6,C65="3ème Degré 7 TQ Complémentaire"),0,
IFERROR(
  INDEX('Pas Touch2'!C$2:C$1000,
    MATCH(1,
      (TRIM(TEXT('Pas Touch2'!A$2:A$1000,"@"))=TRIM(TEXT(A65,"@")))*
      (TRIM(TEXT('Pas Touch2'!D$2:D$1000,"@"))=TRIM(TEXT(B65,"@")))*
      ((('Pas Touch2'!B$2:B$1000="")+('Pas Touch2'!B$2:B$1000=C65))&gt;0),
    0)
  ),
0)
))))))</f>
        <v>0</v>
      </c>
      <c r="G65" s="15"/>
      <c r="H65">
        <f t="shared" si="8"/>
        <v>0</v>
      </c>
      <c r="I65" t="str">
        <f t="shared" si="9"/>
        <v/>
      </c>
      <c r="J65" t="str">
        <f t="shared" si="10"/>
        <v/>
      </c>
      <c r="K65" t="str">
        <f t="shared" si="11"/>
        <v/>
      </c>
      <c r="AA65" t="str">
        <f t="array" ref="AA65">IFERROR(INDEX('Pas Touch'!$G$2:$G$1000, SMALL(IF(('Pas Touch'!$D$2:$D$1000=$A$2)*('Pas Touch'!$E$2:$E$1000=$C$2),
ROW('Pas Touch'!$G$2:$G$1000)-ROW('Pas Touch'!$G$2)+1), ROWS($AA$2:AA65))), "")</f>
        <v/>
      </c>
    </row>
    <row r="66" spans="1:27" x14ac:dyDescent="0.2">
      <c r="A66" s="15" t="s">
        <v>6</v>
      </c>
      <c r="B66" s="15"/>
      <c r="C66" s="15" t="s">
        <v>6</v>
      </c>
      <c r="D66" s="15"/>
      <c r="E66" t="str">
        <f t="array" ref="E66">IFERROR(
   INDEX('Pas Touch'!F:F,
      MATCH(1,
         ( 'Pas Touch'!G:G = D66 ) *
         ( 'Pas Touch'!H:H = $A66 &amp; "_" &amp; $C66 ),
      0)
   ),
"")</f>
        <v/>
      </c>
      <c r="F66">
        <f t="array" ref="F66">IF(A66="EPSC Soins i.",0.5,
IF(A66="2ème Dif.",1,
IF(A66="3S-DO",1,
IF(A66="Ens. Art.",0.5,
IF(A66="7P Complémentaire",1,
IF(AND(A66=6,C66="3ème Degré 7 TQ Complémentaire"),0,
IFERROR(
  INDEX('Pas Touch2'!C$2:C$1000,
    MATCH(1,
      (TRIM(TEXT('Pas Touch2'!A$2:A$1000,"@"))=TRIM(TEXT(A66,"@")))*
      (TRIM(TEXT('Pas Touch2'!D$2:D$1000,"@"))=TRIM(TEXT(B66,"@")))*
      ((('Pas Touch2'!B$2:B$1000="")+('Pas Touch2'!B$2:B$1000=C66))&gt;0),
    0)
  ),
0)
))))))</f>
        <v>0</v>
      </c>
      <c r="G66" s="15"/>
      <c r="H66">
        <f t="shared" si="8"/>
        <v>0</v>
      </c>
      <c r="I66" t="str">
        <f t="shared" si="9"/>
        <v/>
      </c>
      <c r="J66" t="str">
        <f t="shared" si="10"/>
        <v/>
      </c>
      <c r="K66" t="str">
        <f t="shared" si="11"/>
        <v/>
      </c>
      <c r="AA66" t="str">
        <f t="array" ref="AA66">IFERROR(INDEX('Pas Touch'!$G$2:$G$1000, SMALL(IF(('Pas Touch'!$D$2:$D$1000=$A$2)*('Pas Touch'!$E$2:$E$1000=$C$2),
ROW('Pas Touch'!$G$2:$G$1000)-ROW('Pas Touch'!$G$2)+1), ROWS($AA$2:AA66))), "")</f>
        <v/>
      </c>
    </row>
    <row r="67" spans="1:27" x14ac:dyDescent="0.2">
      <c r="A67" s="15" t="s">
        <v>6</v>
      </c>
      <c r="B67" s="15"/>
      <c r="C67" s="15" t="s">
        <v>6</v>
      </c>
      <c r="D67" s="15"/>
      <c r="E67" t="str">
        <f t="array" ref="E67">IFERROR(
   INDEX('Pas Touch'!F:F,
      MATCH(1,
         ( 'Pas Touch'!G:G = D67 ) *
         ( 'Pas Touch'!H:H = $A67 &amp; "_" &amp; $C67 ),
      0)
   ),
"")</f>
        <v/>
      </c>
      <c r="F67">
        <f t="array" ref="F67">IF(A67="EPSC Soins i.",0.5,
IF(A67="2ème Dif.",1,
IF(A67="3S-DO",1,
IF(A67="Ens. Art.",0.5,
IF(A67="7P Complémentaire",1,
IF(AND(A67=6,C67="3ème Degré 7 TQ Complémentaire"),0,
IFERROR(
  INDEX('Pas Touch2'!C$2:C$1000,
    MATCH(1,
      (TRIM(TEXT('Pas Touch2'!A$2:A$1000,"@"))=TRIM(TEXT(A67,"@")))*
      (TRIM(TEXT('Pas Touch2'!D$2:D$1000,"@"))=TRIM(TEXT(B67,"@")))*
      ((('Pas Touch2'!B$2:B$1000="")+('Pas Touch2'!B$2:B$1000=C67))&gt;0),
    0)
  ),
0)
))))))</f>
        <v>0</v>
      </c>
      <c r="G67" s="15"/>
      <c r="H67">
        <f t="shared" si="8"/>
        <v>0</v>
      </c>
      <c r="I67" t="str">
        <f t="shared" si="9"/>
        <v/>
      </c>
      <c r="J67" t="str">
        <f t="shared" si="10"/>
        <v/>
      </c>
      <c r="K67" t="str">
        <f t="shared" si="11"/>
        <v/>
      </c>
      <c r="AA67" t="str">
        <f t="array" ref="AA67">IFERROR(INDEX('Pas Touch'!$G$2:$G$1000, SMALL(IF(('Pas Touch'!$D$2:$D$1000=$A$2)*('Pas Touch'!$E$2:$E$1000=$C$2),
ROW('Pas Touch'!$G$2:$G$1000)-ROW('Pas Touch'!$G$2)+1), ROWS($AA$2:AA67))), "")</f>
        <v/>
      </c>
    </row>
    <row r="68" spans="1:27" x14ac:dyDescent="0.2">
      <c r="A68" s="15" t="s">
        <v>6</v>
      </c>
      <c r="B68" s="15"/>
      <c r="C68" s="15" t="s">
        <v>6</v>
      </c>
      <c r="D68" s="15"/>
      <c r="E68" t="str">
        <f t="array" ref="E68">IFERROR(
   INDEX('Pas Touch'!F:F,
      MATCH(1,
         ( 'Pas Touch'!G:G = D68 ) *
         ( 'Pas Touch'!H:H = $A68 &amp; "_" &amp; $C68 ),
      0)
   ),
"")</f>
        <v/>
      </c>
      <c r="F68">
        <f t="array" ref="F68">IF(A68="EPSC Soins i.",0.5,
IF(A68="2ème Dif.",1,
IF(A68="3S-DO",1,
IF(A68="Ens. Art.",0.5,
IF(A68="7P Complémentaire",1,
IF(AND(A68=6,C68="3ème Degré 7 TQ Complémentaire"),0,
IFERROR(
  INDEX('Pas Touch2'!C$2:C$1000,
    MATCH(1,
      (TRIM(TEXT('Pas Touch2'!A$2:A$1000,"@"))=TRIM(TEXT(A68,"@")))*
      (TRIM(TEXT('Pas Touch2'!D$2:D$1000,"@"))=TRIM(TEXT(B68,"@")))*
      ((('Pas Touch2'!B$2:B$1000="")+('Pas Touch2'!B$2:B$1000=C68))&gt;0),
    0)
  ),
0)
))))))</f>
        <v>0</v>
      </c>
      <c r="G68" s="15"/>
      <c r="H68">
        <f t="shared" si="8"/>
        <v>0</v>
      </c>
      <c r="I68" t="str">
        <f t="shared" si="9"/>
        <v/>
      </c>
      <c r="J68" t="str">
        <f t="shared" si="10"/>
        <v/>
      </c>
      <c r="K68" t="str">
        <f t="shared" si="11"/>
        <v/>
      </c>
      <c r="AA68" t="str">
        <f t="array" ref="AA68">IFERROR(INDEX('Pas Touch'!$G$2:$G$1000, SMALL(IF(('Pas Touch'!$D$2:$D$1000=$A$2)*('Pas Touch'!$E$2:$E$1000=$C$2),
ROW('Pas Touch'!$G$2:$G$1000)-ROW('Pas Touch'!$G$2)+1), ROWS($AA$2:AA68))), "")</f>
        <v/>
      </c>
    </row>
    <row r="69" spans="1:27" x14ac:dyDescent="0.2">
      <c r="A69" s="15" t="s">
        <v>6</v>
      </c>
      <c r="B69" s="15"/>
      <c r="C69" s="15" t="s">
        <v>6</v>
      </c>
      <c r="D69" s="15"/>
      <c r="E69" t="str">
        <f t="array" ref="E69">IFERROR(
   INDEX('Pas Touch'!F:F,
      MATCH(1,
         ( 'Pas Touch'!G:G = D69 ) *
         ( 'Pas Touch'!H:H = $A69 &amp; "_" &amp; $C69 ),
      0)
   ),
"")</f>
        <v/>
      </c>
      <c r="F69">
        <f t="array" ref="F69">IF(A69="EPSC Soins i.",0.5,
IF(A69="2ème Dif.",1,
IF(A69="3S-DO",1,
IF(A69="Ens. Art.",0.5,
IF(A69="7P Complémentaire",1,
IF(AND(A69=6,C69="3ème Degré 7 TQ Complémentaire"),0,
IFERROR(
  INDEX('Pas Touch2'!C$2:C$1000,
    MATCH(1,
      (TRIM(TEXT('Pas Touch2'!A$2:A$1000,"@"))=TRIM(TEXT(A69,"@")))*
      (TRIM(TEXT('Pas Touch2'!D$2:D$1000,"@"))=TRIM(TEXT(B69,"@")))*
      ((('Pas Touch2'!B$2:B$1000="")+('Pas Touch2'!B$2:B$1000=C69))&gt;0),
    0)
  ),
0)
))))))</f>
        <v>0</v>
      </c>
      <c r="G69" s="15"/>
      <c r="H69">
        <f t="shared" si="8"/>
        <v>0</v>
      </c>
      <c r="I69" t="str">
        <f t="shared" si="9"/>
        <v/>
      </c>
      <c r="J69" t="str">
        <f t="shared" si="10"/>
        <v/>
      </c>
      <c r="K69" t="str">
        <f t="shared" si="11"/>
        <v/>
      </c>
      <c r="AA69" t="str">
        <f t="array" ref="AA69">IFERROR(INDEX('Pas Touch'!$G$2:$G$1000, SMALL(IF(('Pas Touch'!$D$2:$D$1000=$A$2)*('Pas Touch'!$E$2:$E$1000=$C$2),
ROW('Pas Touch'!$G$2:$G$1000)-ROW('Pas Touch'!$G$2)+1), ROWS($AA$2:AA69))), "")</f>
        <v/>
      </c>
    </row>
    <row r="70" spans="1:27" x14ac:dyDescent="0.2">
      <c r="A70" s="15" t="s">
        <v>6</v>
      </c>
      <c r="B70" s="15"/>
      <c r="C70" s="15" t="s">
        <v>6</v>
      </c>
      <c r="D70" s="15"/>
      <c r="E70" t="str">
        <f t="array" ref="E70">IFERROR(
   INDEX('Pas Touch'!F:F,
      MATCH(1,
         ( 'Pas Touch'!G:G = D70 ) *
         ( 'Pas Touch'!H:H = $A70 &amp; "_" &amp; $C70 ),
      0)
   ),
"")</f>
        <v/>
      </c>
      <c r="F70">
        <f t="array" ref="F70">IF(A70="EPSC Soins i.",0.5,
IF(A70="2ème Dif.",1,
IF(A70="3S-DO",1,
IF(A70="Ens. Art.",0.5,
IF(A70="7P Complémentaire",1,
IF(AND(A70=6,C70="3ème Degré 7 TQ Complémentaire"),0,
IFERROR(
  INDEX('Pas Touch2'!C$2:C$1000,
    MATCH(1,
      (TRIM(TEXT('Pas Touch2'!A$2:A$1000,"@"))=TRIM(TEXT(A70,"@")))*
      (TRIM(TEXT('Pas Touch2'!D$2:D$1000,"@"))=TRIM(TEXT(B70,"@")))*
      ((('Pas Touch2'!B$2:B$1000="")+('Pas Touch2'!B$2:B$1000=C70))&gt;0),
    0)
  ),
0)
))))))</f>
        <v>0</v>
      </c>
      <c r="G70" s="15"/>
      <c r="H70">
        <f t="shared" si="8"/>
        <v>0</v>
      </c>
      <c r="I70" t="str">
        <f t="shared" si="9"/>
        <v/>
      </c>
      <c r="J70" t="str">
        <f t="shared" si="10"/>
        <v/>
      </c>
      <c r="K70" t="str">
        <f t="shared" si="11"/>
        <v/>
      </c>
      <c r="AA70" t="str">
        <f t="array" ref="AA70">IFERROR(INDEX('Pas Touch'!$G$2:$G$1000, SMALL(IF(('Pas Touch'!$D$2:$D$1000=$A$2)*('Pas Touch'!$E$2:$E$1000=$C$2),
ROW('Pas Touch'!$G$2:$G$1000)-ROW('Pas Touch'!$G$2)+1), ROWS($AA$2:AA70))), "")</f>
        <v/>
      </c>
    </row>
    <row r="71" spans="1:27" x14ac:dyDescent="0.2">
      <c r="A71" s="15" t="s">
        <v>6</v>
      </c>
      <c r="B71" s="15"/>
      <c r="C71" s="15" t="s">
        <v>6</v>
      </c>
      <c r="D71" s="15"/>
      <c r="E71" t="str">
        <f t="array" ref="E71">IFERROR(
   INDEX('Pas Touch'!F:F,
      MATCH(1,
         ( 'Pas Touch'!G:G = D71 ) *
         ( 'Pas Touch'!H:H = $A71 &amp; "_" &amp; $C71 ),
      0)
   ),
"")</f>
        <v/>
      </c>
      <c r="F71">
        <f t="array" ref="F71">IF(A71="EPSC Soins i.",0.5,
IF(A71="2ème Dif.",1,
IF(A71="3S-DO",1,
IF(A71="Ens. Art.",0.5,
IF(A71="7P Complémentaire",1,
IF(AND(A71=6,C71="3ème Degré 7 TQ Complémentaire"),0,
IFERROR(
  INDEX('Pas Touch2'!C$2:C$1000,
    MATCH(1,
      (TRIM(TEXT('Pas Touch2'!A$2:A$1000,"@"))=TRIM(TEXT(A71,"@")))*
      (TRIM(TEXT('Pas Touch2'!D$2:D$1000,"@"))=TRIM(TEXT(B71,"@")))*
      ((('Pas Touch2'!B$2:B$1000="")+('Pas Touch2'!B$2:B$1000=C71))&gt;0),
    0)
  ),
0)
))))))</f>
        <v>0</v>
      </c>
      <c r="G71" s="15"/>
      <c r="H71">
        <f t="shared" si="8"/>
        <v>0</v>
      </c>
      <c r="I71" t="str">
        <f t="shared" si="9"/>
        <v/>
      </c>
      <c r="J71" t="str">
        <f t="shared" si="10"/>
        <v/>
      </c>
      <c r="K71" t="str">
        <f t="shared" si="11"/>
        <v/>
      </c>
      <c r="AA71" t="str">
        <f t="array" ref="AA71">IFERROR(INDEX('Pas Touch'!$G$2:$G$1000, SMALL(IF(('Pas Touch'!$D$2:$D$1000=$A$2)*('Pas Touch'!$E$2:$E$1000=$C$2),
ROW('Pas Touch'!$G$2:$G$1000)-ROW('Pas Touch'!$G$2)+1), ROWS($AA$2:AA71))), "")</f>
        <v/>
      </c>
    </row>
    <row r="72" spans="1:27" x14ac:dyDescent="0.2">
      <c r="A72" s="15" t="s">
        <v>6</v>
      </c>
      <c r="B72" s="15"/>
      <c r="C72" s="15" t="s">
        <v>6</v>
      </c>
      <c r="D72" s="15"/>
      <c r="E72" t="str">
        <f t="array" ref="E72">IFERROR(
   INDEX('Pas Touch'!F:F,
      MATCH(1,
         ( 'Pas Touch'!G:G = D72 ) *
         ( 'Pas Touch'!H:H = $A72 &amp; "_" &amp; $C72 ),
      0)
   ),
"")</f>
        <v/>
      </c>
      <c r="F72">
        <f t="array" ref="F72">IF(A72="EPSC Soins i.",0.5,
IF(A72="2ème Dif.",1,
IF(A72="3S-DO",1,
IF(A72="Ens. Art.",0.5,
IF(A72="7P Complémentaire",1,
IF(AND(A72=6,C72="3ème Degré 7 TQ Complémentaire"),0,
IFERROR(
  INDEX('Pas Touch2'!C$2:C$1000,
    MATCH(1,
      (TRIM(TEXT('Pas Touch2'!A$2:A$1000,"@"))=TRIM(TEXT(A72,"@")))*
      (TRIM(TEXT('Pas Touch2'!D$2:D$1000,"@"))=TRIM(TEXT(B72,"@")))*
      ((('Pas Touch2'!B$2:B$1000="")+('Pas Touch2'!B$2:B$1000=C72))&gt;0),
    0)
  ),
0)
))))))</f>
        <v>0</v>
      </c>
      <c r="G72" s="15"/>
      <c r="H72">
        <f t="shared" si="0"/>
        <v>0</v>
      </c>
      <c r="I72" t="str">
        <f t="shared" si="3"/>
        <v/>
      </c>
      <c r="J72" t="str">
        <f t="shared" si="1"/>
        <v/>
      </c>
      <c r="K72" t="str">
        <f t="shared" si="2"/>
        <v/>
      </c>
      <c r="AA72" t="str">
        <f t="array" ref="AA72">IFERROR(INDEX('Pas Touch'!$G$2:$G$1000, SMALL(IF(('Pas Touch'!$D$2:$D$1000=$A$2)*('Pas Touch'!$E$2:$E$1000=$C$2),
ROW('Pas Touch'!$G$2:$G$1000)-ROW('Pas Touch'!$G$2)+1), ROWS($AA$2:AA72))), "")</f>
        <v/>
      </c>
    </row>
    <row r="73" spans="1:27" x14ac:dyDescent="0.2">
      <c r="A73" s="15" t="s">
        <v>6</v>
      </c>
      <c r="B73" s="15"/>
      <c r="C73" s="15" t="s">
        <v>6</v>
      </c>
      <c r="D73" s="15"/>
      <c r="E73" t="str">
        <f t="array" ref="E73">IFERROR(
   INDEX('Pas Touch'!F:F,
      MATCH(1,
         ( 'Pas Touch'!G:G = D73 ) *
         ( 'Pas Touch'!H:H = $A73 &amp; "_" &amp; $C73 ),
      0)
   ),
"")</f>
        <v/>
      </c>
      <c r="F73">
        <f t="array" ref="F73">IF(A73="EPSC Soins i.",0.5,
IF(A73="2ème Dif.",1,
IF(A73="3S-DO",1,
IF(A73="Ens. Art.",0.5,
IF(A73="7P Complémentaire",1,
IF(AND(A73=6,C73="3ème Degré 7 TQ Complémentaire"),0,
IFERROR(
  INDEX('Pas Touch2'!C$2:C$1000,
    MATCH(1,
      (TRIM(TEXT('Pas Touch2'!A$2:A$1000,"@"))=TRIM(TEXT(A73,"@")))*
      (TRIM(TEXT('Pas Touch2'!D$2:D$1000,"@"))=TRIM(TEXT(B73,"@")))*
      ((('Pas Touch2'!B$2:B$1000="")+('Pas Touch2'!B$2:B$1000=C73))&gt;0),
    0)
  ),
0)
))))))</f>
        <v>0</v>
      </c>
      <c r="G73" s="15"/>
      <c r="H73">
        <f t="shared" si="0"/>
        <v>0</v>
      </c>
      <c r="I73" t="str">
        <f t="shared" si="3"/>
        <v/>
      </c>
      <c r="J73" t="str">
        <f t="shared" si="1"/>
        <v/>
      </c>
      <c r="K73" t="str">
        <f t="shared" si="2"/>
        <v/>
      </c>
      <c r="AA73" t="str">
        <f t="array" ref="AA73">IFERROR(INDEX('Pas Touch'!$G$2:$G$1000, SMALL(IF(('Pas Touch'!$D$2:$D$1000=$A$2)*('Pas Touch'!$E$2:$E$1000=$C$2),
ROW('Pas Touch'!$G$2:$G$1000)-ROW('Pas Touch'!$G$2)+1), ROWS($AA$2:AA73))), "")</f>
        <v/>
      </c>
    </row>
    <row r="74" spans="1:27" x14ac:dyDescent="0.2">
      <c r="A74" s="15" t="s">
        <v>6</v>
      </c>
      <c r="B74" s="15"/>
      <c r="C74" s="15" t="s">
        <v>6</v>
      </c>
      <c r="D74" s="15"/>
      <c r="E74" t="str">
        <f t="array" ref="E74">IFERROR(
   INDEX('Pas Touch'!F:F,
      MATCH(1,
         ( 'Pas Touch'!G:G = D74 ) *
         ( 'Pas Touch'!H:H = $A74 &amp; "_" &amp; $C74 ),
      0)
   ),
"")</f>
        <v/>
      </c>
      <c r="F74">
        <f t="array" ref="F74">IF(A74="EPSC Soins i.",0.5,
IF(A74="2ème Dif.",1,
IF(A74="3S-DO",1,
IF(A74="Ens. Art.",0.5,
IF(A74="7P Complémentaire",1,
IF(AND(A74=6,C74="3ème Degré 7 TQ Complémentaire"),0,
IFERROR(
  INDEX('Pas Touch2'!C$2:C$1000,
    MATCH(1,
      (TRIM(TEXT('Pas Touch2'!A$2:A$1000,"@"))=TRIM(TEXT(A74,"@")))*
      (TRIM(TEXT('Pas Touch2'!D$2:D$1000,"@"))=TRIM(TEXT(B74,"@")))*
      ((('Pas Touch2'!B$2:B$1000="")+('Pas Touch2'!B$2:B$1000=C74))&gt;0),
    0)
  ),
0)
))))))</f>
        <v>0</v>
      </c>
      <c r="G74" s="15"/>
      <c r="H74">
        <f t="shared" si="0"/>
        <v>0</v>
      </c>
      <c r="I74" t="str">
        <f t="shared" si="3"/>
        <v/>
      </c>
      <c r="J74" t="str">
        <f t="shared" si="1"/>
        <v/>
      </c>
      <c r="K74" t="str">
        <f t="shared" si="2"/>
        <v/>
      </c>
      <c r="AA74" t="str">
        <f t="array" ref="AA74">IFERROR(INDEX('Pas Touch'!$G$2:$G$1000, SMALL(IF(('Pas Touch'!$D$2:$D$1000=$A$2)*('Pas Touch'!$E$2:$E$1000=$C$2),
ROW('Pas Touch'!$G$2:$G$1000)-ROW('Pas Touch'!$G$2)+1), ROWS($AA$2:AA74))), "")</f>
        <v/>
      </c>
    </row>
    <row r="75" spans="1:27" x14ac:dyDescent="0.2">
      <c r="A75" s="15" t="s">
        <v>6</v>
      </c>
      <c r="B75" s="15"/>
      <c r="C75" s="15" t="s">
        <v>6</v>
      </c>
      <c r="D75" s="15"/>
      <c r="E75" t="str">
        <f t="array" ref="E75">IFERROR(
   INDEX('Pas Touch'!F:F,
      MATCH(1,
         ( 'Pas Touch'!G:G = D75 ) *
         ( 'Pas Touch'!H:H = $A75 &amp; "_" &amp; $C75 ),
      0)
   ),
"")</f>
        <v/>
      </c>
      <c r="F75">
        <f t="array" ref="F75">IF(A75="EPSC Soins i.",0.5,
IF(A75="2ème Dif.",1,
IF(A75="3S-DO",1,
IF(A75="Ens. Art.",0.5,
IF(A75="7P Complémentaire",1,
IF(AND(A75=6,C75="3ème Degré 7 TQ Complémentaire"),0,
IFERROR(
  INDEX('Pas Touch2'!C$2:C$1000,
    MATCH(1,
      (TRIM(TEXT('Pas Touch2'!A$2:A$1000,"@"))=TRIM(TEXT(A75,"@")))*
      (TRIM(TEXT('Pas Touch2'!D$2:D$1000,"@"))=TRIM(TEXT(B75,"@")))*
      ((('Pas Touch2'!B$2:B$1000="")+('Pas Touch2'!B$2:B$1000=C75))&gt;0),
    0)
  ),
0)
))))))</f>
        <v>0</v>
      </c>
      <c r="G75" s="15"/>
      <c r="H75">
        <f t="shared" si="0"/>
        <v>0</v>
      </c>
      <c r="I75" t="str">
        <f t="shared" si="3"/>
        <v/>
      </c>
      <c r="J75" t="str">
        <f t="shared" si="1"/>
        <v/>
      </c>
      <c r="K75" t="str">
        <f t="shared" si="2"/>
        <v/>
      </c>
      <c r="AA75" t="str">
        <f t="array" ref="AA75">IFERROR(INDEX('Pas Touch'!$G$2:$G$1000, SMALL(IF(('Pas Touch'!$D$2:$D$1000=$A$2)*('Pas Touch'!$E$2:$E$1000=$C$2),
ROW('Pas Touch'!$G$2:$G$1000)-ROW('Pas Touch'!$G$2)+1), ROWS($AA$2:AA75))), "")</f>
        <v/>
      </c>
    </row>
    <row r="76" spans="1:27" x14ac:dyDescent="0.2">
      <c r="A76" s="15" t="s">
        <v>6</v>
      </c>
      <c r="B76" s="15"/>
      <c r="C76" s="15" t="s">
        <v>6</v>
      </c>
      <c r="D76" s="15"/>
      <c r="E76" t="str">
        <f t="array" ref="E76">IFERROR(
   INDEX('Pas Touch'!F:F,
      MATCH(1,
         ( 'Pas Touch'!G:G = D76 ) *
         ( 'Pas Touch'!H:H = $A76 &amp; "_" &amp; $C76 ),
      0)
   ),
"")</f>
        <v/>
      </c>
      <c r="F76">
        <f t="array" ref="F76">IF(A76="EPSC Soins i.",0.5,
IF(A76="2ème Dif.",1,
IF(A76="3S-DO",1,
IF(A76="Ens. Art.",0.5,
IF(A76="7P Complémentaire",1,
IF(AND(A76=6,C76="3ème Degré 7 TQ Complémentaire"),0,
IFERROR(
  INDEX('Pas Touch2'!C$2:C$1000,
    MATCH(1,
      (TRIM(TEXT('Pas Touch2'!A$2:A$1000,"@"))=TRIM(TEXT(A76,"@")))*
      (TRIM(TEXT('Pas Touch2'!D$2:D$1000,"@"))=TRIM(TEXT(B76,"@")))*
      ((('Pas Touch2'!B$2:B$1000="")+('Pas Touch2'!B$2:B$1000=C76))&gt;0),
    0)
  ),
0)
))))))</f>
        <v>0</v>
      </c>
      <c r="G76" s="15"/>
      <c r="H76">
        <f t="shared" si="0"/>
        <v>0</v>
      </c>
      <c r="I76" t="str">
        <f t="shared" si="3"/>
        <v/>
      </c>
      <c r="J76" t="str">
        <f t="shared" si="1"/>
        <v/>
      </c>
      <c r="K76" t="str">
        <f t="shared" si="2"/>
        <v/>
      </c>
      <c r="AA76" t="str">
        <f t="array" ref="AA76">IFERROR(INDEX('Pas Touch'!$G$2:$G$1000, SMALL(IF(('Pas Touch'!$D$2:$D$1000=$A$2)*('Pas Touch'!$E$2:$E$1000=$C$2),
ROW('Pas Touch'!$G$2:$G$1000)-ROW('Pas Touch'!$G$2)+1), ROWS($AA$2:AA76))), "")</f>
        <v/>
      </c>
    </row>
    <row r="77" spans="1:27" x14ac:dyDescent="0.2">
      <c r="A77" s="15" t="s">
        <v>6</v>
      </c>
      <c r="B77" s="15"/>
      <c r="C77" s="15" t="s">
        <v>6</v>
      </c>
      <c r="D77" s="15"/>
      <c r="E77" t="str">
        <f t="array" ref="E77">IFERROR(
   INDEX('Pas Touch'!F:F,
      MATCH(1,
         ( 'Pas Touch'!G:G = D77 ) *
         ( 'Pas Touch'!H:H = $A77 &amp; "_" &amp; $C77 ),
      0)
   ),
"")</f>
        <v/>
      </c>
      <c r="F77">
        <f t="array" ref="F77">IF(A77="EPSC Soins i.",0.5,
IF(A77="2ème Dif.",1,
IF(A77="3S-DO",1,
IF(A77="Ens. Art.",0.5,
IF(A77="7P Complémentaire",1,
IF(AND(A77=6,C77="3ème Degré 7 TQ Complémentaire"),0,
IFERROR(
  INDEX('Pas Touch2'!C$2:C$1000,
    MATCH(1,
      (TRIM(TEXT('Pas Touch2'!A$2:A$1000,"@"))=TRIM(TEXT(A77,"@")))*
      (TRIM(TEXT('Pas Touch2'!D$2:D$1000,"@"))=TRIM(TEXT(B77,"@")))*
      ((('Pas Touch2'!B$2:B$1000="")+('Pas Touch2'!B$2:B$1000=C77))&gt;0),
    0)
  ),
0)
))))))</f>
        <v>0</v>
      </c>
      <c r="G77" s="15"/>
      <c r="H77">
        <f>F77*G77</f>
        <v>0</v>
      </c>
      <c r="I77" t="str">
        <f t="shared" si="3"/>
        <v/>
      </c>
      <c r="J77" t="str">
        <f t="shared" si="1"/>
        <v/>
      </c>
      <c r="K77" t="str">
        <f t="shared" si="2"/>
        <v/>
      </c>
      <c r="AA77" t="str">
        <f t="array" ref="AA77">IFERROR(INDEX('Pas Touch'!$G$2:$G$1000, SMALL(IF(('Pas Touch'!$D$2:$D$1000=$A$2)*('Pas Touch'!$E$2:$E$1000=$C$2),
ROW('Pas Touch'!$G$2:$G$1000)-ROW('Pas Touch'!$G$2)+1), ROWS($AA$2:AA77))), "")</f>
        <v/>
      </c>
    </row>
    <row r="78" spans="1:27" x14ac:dyDescent="0.2">
      <c r="A78" s="15" t="s">
        <v>6</v>
      </c>
      <c r="B78" s="15"/>
      <c r="C78" s="15" t="s">
        <v>6</v>
      </c>
      <c r="D78" s="15"/>
      <c r="E78" t="str">
        <f t="array" ref="E78">IFERROR(
   INDEX('Pas Touch'!F:F,
      MATCH(1,
         ( 'Pas Touch'!G:G = D78 ) *
         ( 'Pas Touch'!H:H = $A78 &amp; "_" &amp; $C78 ),
      0)
   ),
"")</f>
        <v/>
      </c>
      <c r="F78">
        <f t="array" ref="F78">IF(A78="EPSC Soins i.",0.5,
IF(A78="2ème Dif.",1,
IF(A78="3S-DO",1,
IF(A78="Ens. Art.",0.5,
IF(A78="7P Complémentaire",1,
IF(AND(A78=6,C78="3ème Degré 7 TQ Complémentaire"),0,
IFERROR(
  INDEX('Pas Touch2'!C$2:C$1000,
    MATCH(1,
      (TRIM(TEXT('Pas Touch2'!A$2:A$1000,"@"))=TRIM(TEXT(A78,"@")))*
      (TRIM(TEXT('Pas Touch2'!D$2:D$1000,"@"))=TRIM(TEXT(B78,"@")))*
      ((('Pas Touch2'!B$2:B$1000="")+('Pas Touch2'!B$2:B$1000=C78))&gt;0),
    0)
  ),
0)
))))))</f>
        <v>0</v>
      </c>
      <c r="G78" s="15"/>
      <c r="H78">
        <f t="shared" si="0"/>
        <v>0</v>
      </c>
      <c r="I78" t="str">
        <f t="shared" si="3"/>
        <v/>
      </c>
      <c r="J78" t="str">
        <f t="shared" si="1"/>
        <v/>
      </c>
      <c r="K78" t="str">
        <f t="shared" si="2"/>
        <v/>
      </c>
      <c r="AA78" t="str">
        <f t="array" ref="AA78">IFERROR(INDEX('Pas Touch'!$G$2:$G$1000, SMALL(IF(('Pas Touch'!$D$2:$D$1000=$A$2)*('Pas Touch'!$E$2:$E$1000=$C$2),
ROW('Pas Touch'!$G$2:$G$1000)-ROW('Pas Touch'!$G$2)+1), ROWS($AA$2:AA78))), "")</f>
        <v/>
      </c>
    </row>
    <row r="79" spans="1:27" x14ac:dyDescent="0.2">
      <c r="A79" s="15" t="s">
        <v>6</v>
      </c>
      <c r="B79" s="15"/>
      <c r="C79" s="15" t="s">
        <v>6</v>
      </c>
      <c r="D79" s="15"/>
      <c r="E79" t="str">
        <f t="array" ref="E79">IFERROR(
   INDEX('Pas Touch'!F:F,
      MATCH(1,
         ( 'Pas Touch'!G:G = D79 ) *
         ( 'Pas Touch'!H:H = $A79 &amp; "_" &amp; $C79 ),
      0)
   ),
"")</f>
        <v/>
      </c>
      <c r="F79">
        <f t="array" ref="F79">IF(A79="EPSC Soins i.",0.5,
IF(A79="2ème Dif.",1,
IF(A79="3S-DO",1,
IF(A79="Ens. Art.",0.5,
IF(A79="7P Complémentaire",1,
IF(AND(A79=6,C79="3ème Degré 7 TQ Complémentaire"),0,
IFERROR(
  INDEX('Pas Touch2'!C$2:C$1000,
    MATCH(1,
      (TRIM(TEXT('Pas Touch2'!A$2:A$1000,"@"))=TRIM(TEXT(A79,"@")))*
      (TRIM(TEXT('Pas Touch2'!D$2:D$1000,"@"))=TRIM(TEXT(B79,"@")))*
      ((('Pas Touch2'!B$2:B$1000="")+('Pas Touch2'!B$2:B$1000=C79))&gt;0),
    0)
  ),
0)
))))))</f>
        <v>0</v>
      </c>
      <c r="G79" s="15"/>
      <c r="H79">
        <f t="shared" si="0"/>
        <v>0</v>
      </c>
      <c r="I79" t="str">
        <f t="shared" si="3"/>
        <v/>
      </c>
      <c r="J79" t="str">
        <f t="shared" si="1"/>
        <v/>
      </c>
      <c r="K79" t="str">
        <f t="shared" si="2"/>
        <v/>
      </c>
      <c r="AA79" t="str">
        <f t="array" ref="AA79">IFERROR(INDEX('Pas Touch'!$G$2:$G$1000, SMALL(IF(('Pas Touch'!$D$2:$D$1000=$A$2)*('Pas Touch'!$E$2:$E$1000=$C$2),
ROW('Pas Touch'!$G$2:$G$1000)-ROW('Pas Touch'!$G$2)+1), ROWS($AA$2:AA79))), "")</f>
        <v/>
      </c>
    </row>
    <row r="80" spans="1:27" x14ac:dyDescent="0.2">
      <c r="A80" s="15" t="s">
        <v>6</v>
      </c>
      <c r="B80" s="15"/>
      <c r="C80" s="15" t="s">
        <v>6</v>
      </c>
      <c r="D80" s="15"/>
      <c r="E80" t="str">
        <f t="array" ref="E80">IFERROR(
   INDEX('Pas Touch'!F:F,
      MATCH(1,
         ( 'Pas Touch'!G:G = D80 ) *
         ( 'Pas Touch'!H:H = $A80 &amp; "_" &amp; $C80 ),
      0)
   ),
"")</f>
        <v/>
      </c>
      <c r="F80">
        <f t="array" ref="F80">IF(A80="EPSC Soins i.",0.5,
IF(A80="2ème Dif.",1,
IF(A80="3S-DO",1,
IF(A80="Ens. Art.",0.5,
IF(A80="7P Complémentaire",1,
IF(AND(A80=6,C80="3ème Degré 7 TQ Complémentaire"),0,
IFERROR(
  INDEX('Pas Touch2'!C$2:C$1000,
    MATCH(1,
      (TRIM(TEXT('Pas Touch2'!A$2:A$1000,"@"))=TRIM(TEXT(A80,"@")))*
      (TRIM(TEXT('Pas Touch2'!D$2:D$1000,"@"))=TRIM(TEXT(B80,"@")))*
      ((('Pas Touch2'!B$2:B$1000="")+('Pas Touch2'!B$2:B$1000=C80))&gt;0),
    0)
  ),
0)
))))))</f>
        <v>0</v>
      </c>
      <c r="G80" s="15"/>
      <c r="H80">
        <f t="shared" si="0"/>
        <v>0</v>
      </c>
      <c r="I80" t="str">
        <f t="shared" si="3"/>
        <v/>
      </c>
      <c r="J80" t="str">
        <f t="shared" si="1"/>
        <v/>
      </c>
      <c r="K80" t="str">
        <f t="shared" si="2"/>
        <v/>
      </c>
      <c r="AA80" t="str">
        <f t="array" ref="AA80">IFERROR(INDEX('Pas Touch'!$G$2:$G$1000, SMALL(IF(('Pas Touch'!$D$2:$D$1000=$A$2)*('Pas Touch'!$E$2:$E$1000=$C$2),
ROW('Pas Touch'!$G$2:$G$1000)-ROW('Pas Touch'!$G$2)+1), ROWS($AA$2:AA80))), "")</f>
        <v/>
      </c>
    </row>
    <row r="81" spans="1:27" x14ac:dyDescent="0.2">
      <c r="A81" s="15" t="s">
        <v>6</v>
      </c>
      <c r="B81" s="15"/>
      <c r="C81" s="15" t="s">
        <v>6</v>
      </c>
      <c r="D81" s="15"/>
      <c r="E81" t="str">
        <f t="array" ref="E81">IFERROR(
   INDEX('Pas Touch'!F:F,
      MATCH(1,
         ( 'Pas Touch'!G:G = D81 ) *
         ( 'Pas Touch'!H:H = $A81 &amp; "_" &amp; $C81 ),
      0)
   ),
"")</f>
        <v/>
      </c>
      <c r="F81">
        <f t="array" ref="F81">IF(A81="EPSC Soins i.",0.5,
IF(A81="2ème Dif.",1,
IF(A81="3S-DO",1,
IF(A81="Ens. Art.",0.5,
IF(A81="7P Complémentaire",1,
IF(AND(A81=6,C81="3ème Degré 7 TQ Complémentaire"),0,
IFERROR(
  INDEX('Pas Touch2'!C$2:C$1000,
    MATCH(1,
      (TRIM(TEXT('Pas Touch2'!A$2:A$1000,"@"))=TRIM(TEXT(A81,"@")))*
      (TRIM(TEXT('Pas Touch2'!D$2:D$1000,"@"))=TRIM(TEXT(B81,"@")))*
      ((('Pas Touch2'!B$2:B$1000="")+('Pas Touch2'!B$2:B$1000=C81))&gt;0),
    0)
  ),
0)
))))))</f>
        <v>0</v>
      </c>
      <c r="G81" s="15"/>
      <c r="H81">
        <f t="shared" si="0"/>
        <v>0</v>
      </c>
      <c r="I81" t="str">
        <f t="shared" si="3"/>
        <v/>
      </c>
      <c r="J81" t="str">
        <f t="shared" si="1"/>
        <v/>
      </c>
      <c r="K81" t="str">
        <f t="shared" si="2"/>
        <v/>
      </c>
      <c r="AA81" t="str">
        <f t="array" ref="AA81">IFERROR(INDEX('Pas Touch'!$G$2:$G$1000, SMALL(IF(('Pas Touch'!$D$2:$D$1000=$A$2)*('Pas Touch'!$E$2:$E$1000=$C$2),
ROW('Pas Touch'!$G$2:$G$1000)-ROW('Pas Touch'!$G$2)+1), ROWS($AA$2:AA81))), "")</f>
        <v/>
      </c>
    </row>
    <row r="82" spans="1:27" x14ac:dyDescent="0.2">
      <c r="A82" s="15" t="s">
        <v>6</v>
      </c>
      <c r="B82" s="15"/>
      <c r="C82" s="15" t="s">
        <v>6</v>
      </c>
      <c r="D82" s="15"/>
      <c r="E82" t="str">
        <f t="array" ref="E82">IFERROR(
   INDEX('Pas Touch'!F:F,
      MATCH(1,
         ( 'Pas Touch'!G:G = D82 ) *
         ( 'Pas Touch'!H:H = $A82 &amp; "_" &amp; $C82 ),
      0)
   ),
"")</f>
        <v/>
      </c>
      <c r="F82">
        <f t="array" ref="F82">IF(A82="EPSC Soins i.",0.5,
IF(A82="2ème Dif.",1,
IF(A82="3S-DO",1,
IF(A82="Ens. Art.",0.5,
IF(A82="7P Complémentaire",1,
IF(AND(A82=6,C82="3ème Degré 7 TQ Complémentaire"),0,
IFERROR(
  INDEX('Pas Touch2'!C$2:C$1000,
    MATCH(1,
      (TRIM(TEXT('Pas Touch2'!A$2:A$1000,"@"))=TRIM(TEXT(A82,"@")))*
      (TRIM(TEXT('Pas Touch2'!D$2:D$1000,"@"))=TRIM(TEXT(B82,"@")))*
      ((('Pas Touch2'!B$2:B$1000="")+('Pas Touch2'!B$2:B$1000=C82))&gt;0),
    0)
  ),
0)
))))))</f>
        <v>0</v>
      </c>
      <c r="G82" s="15"/>
      <c r="H82">
        <f t="shared" si="0"/>
        <v>0</v>
      </c>
      <c r="I82" t="str">
        <f t="shared" si="3"/>
        <v/>
      </c>
      <c r="J82" t="str">
        <f t="shared" si="1"/>
        <v/>
      </c>
      <c r="K82" t="str">
        <f t="shared" si="2"/>
        <v/>
      </c>
      <c r="AA82" t="str">
        <f t="array" ref="AA82">IFERROR(INDEX('Pas Touch'!$G$2:$G$1000, SMALL(IF(('Pas Touch'!$D$2:$D$1000=$A$2)*('Pas Touch'!$E$2:$E$1000=$C$2),
ROW('Pas Touch'!$G$2:$G$1000)-ROW('Pas Touch'!$G$2)+1), ROWS($AA$2:AA82))), "")</f>
        <v/>
      </c>
    </row>
    <row r="83" spans="1:27" x14ac:dyDescent="0.2">
      <c r="A83" s="15" t="s">
        <v>6</v>
      </c>
      <c r="B83" s="15"/>
      <c r="C83" s="15" t="s">
        <v>6</v>
      </c>
      <c r="D83" s="15"/>
      <c r="E83" t="str">
        <f t="array" ref="E83">IFERROR(
   INDEX('Pas Touch'!F:F,
      MATCH(1,
         ( 'Pas Touch'!G:G = D83 ) *
         ( 'Pas Touch'!H:H = $A83 &amp; "_" &amp; $C83 ),
      0)
   ),
"")</f>
        <v/>
      </c>
      <c r="F83">
        <f t="array" ref="F83">IF(A83="EPSC Soins i.",0.5,
IF(A83="2ème Dif.",1,
IF(A83="3S-DO",1,
IF(A83="Ens. Art.",0.5,
IF(A83="7P Complémentaire",1,
IF(AND(A83=6,C83="3ème Degré 7 TQ Complémentaire"),0,
IFERROR(
  INDEX('Pas Touch2'!C$2:C$1000,
    MATCH(1,
      (TRIM(TEXT('Pas Touch2'!A$2:A$1000,"@"))=TRIM(TEXT(A83,"@")))*
      (TRIM(TEXT('Pas Touch2'!D$2:D$1000,"@"))=TRIM(TEXT(B83,"@")))*
      ((('Pas Touch2'!B$2:B$1000="")+('Pas Touch2'!B$2:B$1000=C83))&gt;0),
    0)
  ),
0)
))))))</f>
        <v>0</v>
      </c>
      <c r="G83" s="15"/>
      <c r="H83">
        <f t="shared" si="0"/>
        <v>0</v>
      </c>
      <c r="I83" t="str">
        <f t="shared" si="3"/>
        <v/>
      </c>
      <c r="J83" t="str">
        <f t="shared" si="1"/>
        <v/>
      </c>
      <c r="K83" t="str">
        <f t="shared" si="2"/>
        <v/>
      </c>
      <c r="AA83" t="str">
        <f t="array" ref="AA83">IFERROR(INDEX('Pas Touch'!$G$2:$G$1000, SMALL(IF(('Pas Touch'!$D$2:$D$1000=$A$2)*('Pas Touch'!$E$2:$E$1000=$C$2),
ROW('Pas Touch'!$G$2:$G$1000)-ROW('Pas Touch'!$G$2)+1), ROWS($AA$2:AA83))), "")</f>
        <v/>
      </c>
    </row>
    <row r="84" spans="1:27" x14ac:dyDescent="0.2">
      <c r="A84" s="15" t="s">
        <v>6</v>
      </c>
      <c r="B84" s="15"/>
      <c r="C84" s="15" t="s">
        <v>6</v>
      </c>
      <c r="D84" s="15"/>
      <c r="E84" t="str">
        <f t="array" ref="E84">IFERROR(
   INDEX('Pas Touch'!F:F,
      MATCH(1,
         ( 'Pas Touch'!G:G = D84 ) *
         ( 'Pas Touch'!H:H = $A84 &amp; "_" &amp; $C84 ),
      0)
   ),
"")</f>
        <v/>
      </c>
      <c r="F84">
        <f t="array" ref="F84">IF(A84="EPSC Soins i.",0.5,
IF(A84="2ème Dif.",1,
IF(A84="3S-DO",1,
IF(A84="Ens. Art.",0.5,
IF(A84="7P Complémentaire",1,
IF(AND(A84=6,C84="3ème Degré 7 TQ Complémentaire"),0,
IFERROR(
  INDEX('Pas Touch2'!C$2:C$1000,
    MATCH(1,
      (TRIM(TEXT('Pas Touch2'!A$2:A$1000,"@"))=TRIM(TEXT(A84,"@")))*
      (TRIM(TEXT('Pas Touch2'!D$2:D$1000,"@"))=TRIM(TEXT(B84,"@")))*
      ((('Pas Touch2'!B$2:B$1000="")+('Pas Touch2'!B$2:B$1000=C84))&gt;0),
    0)
  ),
0)
))))))</f>
        <v>0</v>
      </c>
      <c r="G84" s="15"/>
      <c r="H84">
        <f t="shared" si="0"/>
        <v>0</v>
      </c>
      <c r="I84" t="str">
        <f t="shared" si="3"/>
        <v/>
      </c>
      <c r="J84" t="str">
        <f t="shared" si="1"/>
        <v/>
      </c>
      <c r="K84" t="str">
        <f t="shared" si="2"/>
        <v/>
      </c>
      <c r="AA84" t="str">
        <f t="array" ref="AA84">IFERROR(INDEX('Pas Touch'!$G$2:$G$1000, SMALL(IF(('Pas Touch'!$D$2:$D$1000=$A$2)*('Pas Touch'!$E$2:$E$1000=$C$2),
ROW('Pas Touch'!$G$2:$G$1000)-ROW('Pas Touch'!$G$2)+1), ROWS($AA$2:AA84))), "")</f>
        <v/>
      </c>
    </row>
    <row r="85" spans="1:27" x14ac:dyDescent="0.2">
      <c r="A85" s="15" t="s">
        <v>6</v>
      </c>
      <c r="B85" s="15"/>
      <c r="C85" s="15" t="s">
        <v>6</v>
      </c>
      <c r="D85" s="15"/>
      <c r="E85" t="str">
        <f t="array" ref="E85">IFERROR(
   INDEX('Pas Touch'!F:F,
      MATCH(1,
         ( 'Pas Touch'!G:G = D85 ) *
         ( 'Pas Touch'!H:H = $A85 &amp; "_" &amp; $C85 ),
      0)
   ),
"")</f>
        <v/>
      </c>
      <c r="F85">
        <f t="array" ref="F85">IF(A85="EPSC Soins i.",0.5,
IF(A85="2ème Dif.",1,
IF(A85="3S-DO",1,
IF(A85="Ens. Art.",0.5,
IF(A85="7P Complémentaire",1,
IF(AND(A85=6,C85="3ème Degré 7 TQ Complémentaire"),0,
IFERROR(
  INDEX('Pas Touch2'!C$2:C$1000,
    MATCH(1,
      (TRIM(TEXT('Pas Touch2'!A$2:A$1000,"@"))=TRIM(TEXT(A85,"@")))*
      (TRIM(TEXT('Pas Touch2'!D$2:D$1000,"@"))=TRIM(TEXT(B85,"@")))*
      ((('Pas Touch2'!B$2:B$1000="")+('Pas Touch2'!B$2:B$1000=C85))&gt;0),
    0)
  ),
0)
))))))</f>
        <v>0</v>
      </c>
      <c r="G85" s="15"/>
      <c r="H85">
        <f t="shared" si="0"/>
        <v>0</v>
      </c>
      <c r="I85" t="str">
        <f t="shared" si="3"/>
        <v/>
      </c>
      <c r="J85" t="str">
        <f t="shared" si="1"/>
        <v/>
      </c>
      <c r="K85" t="str">
        <f t="shared" si="2"/>
        <v/>
      </c>
      <c r="AA85" t="str">
        <f t="array" ref="AA85">IFERROR(INDEX('Pas Touch'!$G$2:$G$1000, SMALL(IF(('Pas Touch'!$D$2:$D$1000=$A$2)*('Pas Touch'!$E$2:$E$1000=$C$2),
ROW('Pas Touch'!$G$2:$G$1000)-ROW('Pas Touch'!$G$2)+1), ROWS($AA$2:AA85))), "")</f>
        <v/>
      </c>
    </row>
    <row r="86" spans="1:27" x14ac:dyDescent="0.2">
      <c r="A86" s="15" t="s">
        <v>6</v>
      </c>
      <c r="B86" s="15"/>
      <c r="C86" s="15" t="s">
        <v>6</v>
      </c>
      <c r="D86" s="15"/>
      <c r="E86" t="str">
        <f t="array" ref="E86">IFERROR(
   INDEX('Pas Touch'!F:F,
      MATCH(1,
         ( 'Pas Touch'!G:G = D86 ) *
         ( 'Pas Touch'!H:H = $A86 &amp; "_" &amp; $C86 ),
      0)
   ),
"")</f>
        <v/>
      </c>
      <c r="F86">
        <f t="array" ref="F86">IF(A86="EPSC Soins i.",0.5,
IF(A86="2ème Dif.",1,
IF(A86="3S-DO",1,
IF(A86="Ens. Art.",0.5,
IF(A86="7P Complémentaire",1,
IF(AND(A86=6,C86="3ème Degré 7 TQ Complémentaire"),0,
IFERROR(
  INDEX('Pas Touch2'!C$2:C$1000,
    MATCH(1,
      (TRIM(TEXT('Pas Touch2'!A$2:A$1000,"@"))=TRIM(TEXT(A86,"@")))*
      (TRIM(TEXT('Pas Touch2'!D$2:D$1000,"@"))=TRIM(TEXT(B86,"@")))*
      ((('Pas Touch2'!B$2:B$1000="")+('Pas Touch2'!B$2:B$1000=C86))&gt;0),
    0)
  ),
0)
))))))</f>
        <v>0</v>
      </c>
      <c r="G86" s="15"/>
      <c r="H86">
        <f t="shared" si="0"/>
        <v>0</v>
      </c>
      <c r="I86" t="str">
        <f t="shared" si="3"/>
        <v/>
      </c>
      <c r="J86" t="str">
        <f t="shared" si="1"/>
        <v/>
      </c>
      <c r="K86" t="str">
        <f t="shared" si="2"/>
        <v/>
      </c>
      <c r="AA86" t="str">
        <f t="array" ref="AA86">IFERROR(INDEX('Pas Touch'!$G$2:$G$1000, SMALL(IF(('Pas Touch'!$D$2:$D$1000=$A$2)*('Pas Touch'!$E$2:$E$1000=$C$2),
ROW('Pas Touch'!$G$2:$G$1000)-ROW('Pas Touch'!$G$2)+1), ROWS($AA$2:AA86))), "")</f>
        <v/>
      </c>
    </row>
    <row r="87" spans="1:27" x14ac:dyDescent="0.2">
      <c r="A87" s="15" t="s">
        <v>6</v>
      </c>
      <c r="B87" s="15"/>
      <c r="C87" s="15" t="s">
        <v>6</v>
      </c>
      <c r="D87" s="15"/>
      <c r="E87" t="str">
        <f t="array" ref="E87">IFERROR(
   INDEX('Pas Touch'!F:F,
      MATCH(1,
         ( 'Pas Touch'!G:G = D87 ) *
         ( 'Pas Touch'!H:H = $A87 &amp; "_" &amp; $C87 ),
      0)
   ),
"")</f>
        <v/>
      </c>
      <c r="F87">
        <f t="array" ref="F87">IF(A87="EPSC Soins i.",0.5,
IF(A87="2ème Dif.",1,
IF(A87="3S-DO",1,
IF(A87="Ens. Art.",0.5,
IF(A87="7P Complémentaire",1,
IF(AND(A87=6,C87="3ème Degré 7 TQ Complémentaire"),0,
IFERROR(
  INDEX('Pas Touch2'!C$2:C$1000,
    MATCH(1,
      (TRIM(TEXT('Pas Touch2'!A$2:A$1000,"@"))=TRIM(TEXT(A87,"@")))*
      (TRIM(TEXT('Pas Touch2'!D$2:D$1000,"@"))=TRIM(TEXT(B87,"@")))*
      ((('Pas Touch2'!B$2:B$1000="")+('Pas Touch2'!B$2:B$1000=C87))&gt;0),
    0)
  ),
0)
))))))</f>
        <v>0</v>
      </c>
      <c r="G87" s="15"/>
      <c r="H87">
        <f t="shared" si="0"/>
        <v>0</v>
      </c>
      <c r="I87" t="str">
        <f t="shared" si="3"/>
        <v/>
      </c>
      <c r="J87" t="str">
        <f t="shared" si="1"/>
        <v/>
      </c>
      <c r="K87" t="str">
        <f t="shared" si="2"/>
        <v/>
      </c>
      <c r="AA87" t="str">
        <f t="array" ref="AA87">IFERROR(INDEX('Pas Touch'!$G$2:$G$1000, SMALL(IF(('Pas Touch'!$D$2:$D$1000=$A$2)*('Pas Touch'!$E$2:$E$1000=$C$2),
ROW('Pas Touch'!$G$2:$G$1000)-ROW('Pas Touch'!$G$2)+1), ROWS($AA$2:AA87))), "")</f>
        <v/>
      </c>
    </row>
    <row r="88" spans="1:27" x14ac:dyDescent="0.2">
      <c r="A88" s="15" t="s">
        <v>6</v>
      </c>
      <c r="B88" s="15"/>
      <c r="C88" s="15" t="s">
        <v>6</v>
      </c>
      <c r="D88" s="15"/>
      <c r="E88" t="str">
        <f t="array" ref="E88">IFERROR(
   INDEX('Pas Touch'!F:F,
      MATCH(1,
         ( 'Pas Touch'!G:G = D88 ) *
         ( 'Pas Touch'!H:H = $A88 &amp; "_" &amp; $C88 ),
      0)
   ),
"")</f>
        <v/>
      </c>
      <c r="F88">
        <f t="array" ref="F88">IF(A88="EPSC Soins i.",0.5,
IF(A88="2ème Dif.",1,
IF(A88="3S-DO",1,
IF(A88="Ens. Art.",0.5,
IF(A88="7P Complémentaire",1,
IF(AND(A88=6,C88="3ème Degré 7 TQ Complémentaire"),0,
IFERROR(
  INDEX('Pas Touch2'!C$2:C$1000,
    MATCH(1,
      (TRIM(TEXT('Pas Touch2'!A$2:A$1000,"@"))=TRIM(TEXT(A88,"@")))*
      (TRIM(TEXT('Pas Touch2'!D$2:D$1000,"@"))=TRIM(TEXT(B88,"@")))*
      ((('Pas Touch2'!B$2:B$1000="")+('Pas Touch2'!B$2:B$1000=C88))&gt;0),
    0)
  ),
0)
))))))</f>
        <v>0</v>
      </c>
      <c r="G88" s="15"/>
      <c r="H88">
        <f t="shared" si="0"/>
        <v>0</v>
      </c>
      <c r="I88" t="str">
        <f t="shared" si="3"/>
        <v/>
      </c>
      <c r="J88" t="str">
        <f t="shared" si="1"/>
        <v/>
      </c>
      <c r="K88" t="str">
        <f t="shared" si="2"/>
        <v/>
      </c>
      <c r="AA88" t="str">
        <f t="array" ref="AA88">IFERROR(INDEX('Pas Touch'!$G$2:$G$1000, SMALL(IF(('Pas Touch'!$D$2:$D$1000=$A$2)*('Pas Touch'!$E$2:$E$1000=$C$2),
ROW('Pas Touch'!$G$2:$G$1000)-ROW('Pas Touch'!$G$2)+1), ROWS($AA$2:AA88))), "")</f>
        <v/>
      </c>
    </row>
    <row r="89" spans="1:27" x14ac:dyDescent="0.2">
      <c r="A89" s="15" t="s">
        <v>6</v>
      </c>
      <c r="B89" s="15"/>
      <c r="C89" s="15" t="s">
        <v>6</v>
      </c>
      <c r="D89" s="15"/>
      <c r="E89" t="str">
        <f t="array" ref="E89">IFERROR(
   INDEX('Pas Touch'!F:F,
      MATCH(1,
         ( 'Pas Touch'!G:G = D89 ) *
         ( 'Pas Touch'!H:H = $A89 &amp; "_" &amp; $C89 ),
      0)
   ),
"")</f>
        <v/>
      </c>
      <c r="F89">
        <f t="array" ref="F89">IF(A89="EPSC Soins i.",0.5,
IF(A89="2ème Dif.",1,
IF(A89="3S-DO",1,
IF(A89="Ens. Art.",0.5,
IF(A89="7P Complémentaire",1,
IF(AND(A89=6,C89="3ème Degré 7 TQ Complémentaire"),0,
IFERROR(
  INDEX('Pas Touch2'!C$2:C$1000,
    MATCH(1,
      (TRIM(TEXT('Pas Touch2'!A$2:A$1000,"@"))=TRIM(TEXT(A89,"@")))*
      (TRIM(TEXT('Pas Touch2'!D$2:D$1000,"@"))=TRIM(TEXT(B89,"@")))*
      ((('Pas Touch2'!B$2:B$1000="")+('Pas Touch2'!B$2:B$1000=C89))&gt;0),
    0)
  ),
0)
))))))</f>
        <v>0</v>
      </c>
      <c r="G89" s="15"/>
      <c r="H89">
        <f t="shared" si="0"/>
        <v>0</v>
      </c>
      <c r="I89" t="str">
        <f t="shared" si="3"/>
        <v/>
      </c>
      <c r="J89" t="str">
        <f t="shared" si="1"/>
        <v/>
      </c>
      <c r="K89" t="str">
        <f t="shared" si="2"/>
        <v/>
      </c>
      <c r="AA89" t="str">
        <f t="array" ref="AA89">IFERROR(INDEX('Pas Touch'!$G$2:$G$1000, SMALL(IF(('Pas Touch'!$D$2:$D$1000=$A$2)*('Pas Touch'!$E$2:$E$1000=$C$2),
ROW('Pas Touch'!$G$2:$G$1000)-ROW('Pas Touch'!$G$2)+1), ROWS($AA$2:AA89))), "")</f>
        <v/>
      </c>
    </row>
    <row r="90" spans="1:27" x14ac:dyDescent="0.2">
      <c r="A90" s="15" t="s">
        <v>6</v>
      </c>
      <c r="B90" s="15"/>
      <c r="C90" s="15" t="s">
        <v>6</v>
      </c>
      <c r="D90" s="15"/>
      <c r="E90" t="str">
        <f t="array" ref="E90">IFERROR(
   INDEX('Pas Touch'!F:F,
      MATCH(1,
         ( 'Pas Touch'!G:G = D90 ) *
         ( 'Pas Touch'!H:H = $A90 &amp; "_" &amp; $C90 ),
      0)
   ),
"")</f>
        <v/>
      </c>
      <c r="F90">
        <f t="array" ref="F90">IF(A90="EPSC Soins i.",0.5,
IF(A90="2ème Dif.",1,
IF(A90="3S-DO",1,
IF(A90="Ens. Art.",0.5,
IF(A90="7P Complémentaire",1,
IF(AND(A90=6,C90="3ème Degré 7 TQ Complémentaire"),0,
IFERROR(
  INDEX('Pas Touch2'!C$2:C$1000,
    MATCH(1,
      (TRIM(TEXT('Pas Touch2'!A$2:A$1000,"@"))=TRIM(TEXT(A90,"@")))*
      (TRIM(TEXT('Pas Touch2'!D$2:D$1000,"@"))=TRIM(TEXT(B90,"@")))*
      ((('Pas Touch2'!B$2:B$1000="")+('Pas Touch2'!B$2:B$1000=C90))&gt;0),
    0)
  ),
0)
))))))</f>
        <v>0</v>
      </c>
      <c r="G90" s="15"/>
      <c r="H90">
        <f t="shared" si="0"/>
        <v>0</v>
      </c>
      <c r="I90" t="str">
        <f t="shared" si="3"/>
        <v/>
      </c>
      <c r="J90" t="str">
        <f t="shared" si="1"/>
        <v/>
      </c>
      <c r="K90" t="str">
        <f t="shared" si="2"/>
        <v/>
      </c>
      <c r="AA90" t="str">
        <f t="array" ref="AA90">IFERROR(INDEX('Pas Touch'!$G$2:$G$1000, SMALL(IF(('Pas Touch'!$D$2:$D$1000=$A$2)*('Pas Touch'!$E$2:$E$1000=$C$2),
ROW('Pas Touch'!$G$2:$G$1000)-ROW('Pas Touch'!$G$2)+1), ROWS($AA$2:AA90))), "")</f>
        <v/>
      </c>
    </row>
    <row r="91" spans="1:27" x14ac:dyDescent="0.2">
      <c r="A91" s="15" t="s">
        <v>6</v>
      </c>
      <c r="B91" s="15"/>
      <c r="C91" s="15" t="s">
        <v>6</v>
      </c>
      <c r="D91" s="15"/>
      <c r="E91" t="str">
        <f t="array" ref="E91">IFERROR(
   INDEX('Pas Touch'!F:F,
      MATCH(1,
         ( 'Pas Touch'!G:G = D91 ) *
         ( 'Pas Touch'!H:H = $A91 &amp; "_" &amp; $C91 ),
      0)
   ),
"")</f>
        <v/>
      </c>
      <c r="F91">
        <f t="array" ref="F91">IF(A91="EPSC Soins i.",0.5,
IF(A91="2ème Dif.",1,
IF(A91="3S-DO",1,
IF(A91="Ens. Art.",0.5,
IF(A91="7P Complémentaire",1,
IF(AND(A91=6,C91="3ème Degré 7 TQ Complémentaire"),0,
IFERROR(
  INDEX('Pas Touch2'!C$2:C$1000,
    MATCH(1,
      (TRIM(TEXT('Pas Touch2'!A$2:A$1000,"@"))=TRIM(TEXT(A91,"@")))*
      (TRIM(TEXT('Pas Touch2'!D$2:D$1000,"@"))=TRIM(TEXT(B91,"@")))*
      ((('Pas Touch2'!B$2:B$1000="")+('Pas Touch2'!B$2:B$1000=C91))&gt;0),
    0)
  ),
0)
))))))</f>
        <v>0</v>
      </c>
      <c r="G91" s="15"/>
      <c r="H91">
        <f t="shared" si="0"/>
        <v>0</v>
      </c>
      <c r="I91" t="str">
        <f t="shared" si="3"/>
        <v/>
      </c>
      <c r="J91" t="str">
        <f t="shared" si="1"/>
        <v/>
      </c>
      <c r="K91" t="str">
        <f t="shared" si="2"/>
        <v/>
      </c>
      <c r="AA91" t="str">
        <f t="array" ref="AA91">IFERROR(INDEX('Pas Touch'!$G$2:$G$1000, SMALL(IF(('Pas Touch'!$D$2:$D$1000=$A$2)*('Pas Touch'!$E$2:$E$1000=$C$2),
ROW('Pas Touch'!$G$2:$G$1000)-ROW('Pas Touch'!$G$2)+1), ROWS($AA$2:AA91))), "")</f>
        <v/>
      </c>
    </row>
    <row r="92" spans="1:27" x14ac:dyDescent="0.2">
      <c r="A92" s="15" t="s">
        <v>6</v>
      </c>
      <c r="B92" s="15"/>
      <c r="C92" s="15" t="s">
        <v>6</v>
      </c>
      <c r="D92" s="15"/>
      <c r="E92" t="str">
        <f t="array" ref="E92">IFERROR(
   INDEX('Pas Touch'!F:F,
      MATCH(1,
         ( 'Pas Touch'!G:G = D92 ) *
         ( 'Pas Touch'!H:H = $A92 &amp; "_" &amp; $C92 ),
      0)
   ),
"")</f>
        <v/>
      </c>
      <c r="F92">
        <f t="array" ref="F92">IF(A92="EPSC Soins i.",0.5,
IF(A92="2ème Dif.",1,
IF(A92="3S-DO",1,
IF(A92="Ens. Art.",0.5,
IF(A92="7P Complémentaire",1,
IF(AND(A92=6,C92="3ème Degré 7 TQ Complémentaire"),0,
IFERROR(
  INDEX('Pas Touch2'!C$2:C$1000,
    MATCH(1,
      (TRIM(TEXT('Pas Touch2'!A$2:A$1000,"@"))=TRIM(TEXT(A92,"@")))*
      (TRIM(TEXT('Pas Touch2'!D$2:D$1000,"@"))=TRIM(TEXT(B92,"@")))*
      ((('Pas Touch2'!B$2:B$1000="")+('Pas Touch2'!B$2:B$1000=C92))&gt;0),
    0)
  ),
0)
))))))</f>
        <v>0</v>
      </c>
      <c r="G92" s="15"/>
      <c r="H92">
        <f t="shared" si="0"/>
        <v>0</v>
      </c>
      <c r="I92" t="str">
        <f t="shared" si="3"/>
        <v/>
      </c>
      <c r="J92" t="str">
        <f t="shared" si="1"/>
        <v/>
      </c>
      <c r="K92" t="str">
        <f t="shared" si="2"/>
        <v/>
      </c>
      <c r="AA92" t="str">
        <f t="array" ref="AA92">IFERROR(INDEX('Pas Touch'!$G$2:$G$1000, SMALL(IF(('Pas Touch'!$D$2:$D$1000=$A$2)*('Pas Touch'!$E$2:$E$1000=$C$2),
ROW('Pas Touch'!$G$2:$G$1000)-ROW('Pas Touch'!$G$2)+1), ROWS($AA$2:AA92))), "")</f>
        <v/>
      </c>
    </row>
    <row r="93" spans="1:27" x14ac:dyDescent="0.2">
      <c r="A93" s="15" t="s">
        <v>6</v>
      </c>
      <c r="B93" s="15"/>
      <c r="C93" s="15" t="s">
        <v>6</v>
      </c>
      <c r="D93" s="15"/>
      <c r="E93" t="str">
        <f t="array" ref="E93">IFERROR(
   INDEX('Pas Touch'!F:F,
      MATCH(1,
         ( 'Pas Touch'!G:G = D93 ) *
         ( 'Pas Touch'!H:H = $A93 &amp; "_" &amp; $C93 ),
      0)
   ),
"")</f>
        <v/>
      </c>
      <c r="F93">
        <f t="array" ref="F93">IF(A93="EPSC Soins i.",0.5,
IF(A93="2ème Dif.",1,
IF(A93="3S-DO",1,
IF(A93="Ens. Art.",0.5,
IF(A93="7P Complémentaire",1,
IF(AND(A93=6,C93="3ème Degré 7 TQ Complémentaire"),0,
IFERROR(
  INDEX('Pas Touch2'!C$2:C$1000,
    MATCH(1,
      (TRIM(TEXT('Pas Touch2'!A$2:A$1000,"@"))=TRIM(TEXT(A93,"@")))*
      (TRIM(TEXT('Pas Touch2'!D$2:D$1000,"@"))=TRIM(TEXT(B93,"@")))*
      ((('Pas Touch2'!B$2:B$1000="")+('Pas Touch2'!B$2:B$1000=C93))&gt;0),
    0)
  ),
0)
))))))</f>
        <v>0</v>
      </c>
      <c r="G93" s="15"/>
      <c r="H93">
        <f t="shared" si="0"/>
        <v>0</v>
      </c>
      <c r="I93" t="str">
        <f t="shared" si="3"/>
        <v/>
      </c>
      <c r="J93" t="str">
        <f t="shared" si="1"/>
        <v/>
      </c>
      <c r="K93" t="str">
        <f t="shared" si="2"/>
        <v/>
      </c>
      <c r="AA93" t="str">
        <f t="array" ref="AA93">IFERROR(INDEX('Pas Touch'!$G$2:$G$1000, SMALL(IF(('Pas Touch'!$D$2:$D$1000=$A$2)*('Pas Touch'!$E$2:$E$1000=$C$2),
ROW('Pas Touch'!$G$2:$G$1000)-ROW('Pas Touch'!$G$2)+1), ROWS($AA$2:AA93))), "")</f>
        <v/>
      </c>
    </row>
    <row r="94" spans="1:27" x14ac:dyDescent="0.2">
      <c r="A94" s="15" t="s">
        <v>6</v>
      </c>
      <c r="B94" s="15"/>
      <c r="C94" s="15" t="s">
        <v>6</v>
      </c>
      <c r="D94" s="15"/>
      <c r="E94" t="str">
        <f t="array" ref="E94">IFERROR(
   INDEX('Pas Touch'!F:F,
      MATCH(1,
         ( 'Pas Touch'!G:G = D94 ) *
         ( 'Pas Touch'!H:H = $A94 &amp; "_" &amp; $C94 ),
      0)
   ),
"")</f>
        <v/>
      </c>
      <c r="F94">
        <f t="array" ref="F94">IF(A94="EPSC Soins i.",0.5,
IF(A94="2ème Dif.",1,
IF(A94="3S-DO",1,
IF(A94="Ens. Art.",0.5,
IF(A94="7P Complémentaire",1,
IF(AND(A94=6,C94="3ème Degré 7 TQ Complémentaire"),0,
IFERROR(
  INDEX('Pas Touch2'!C$2:C$1000,
    MATCH(1,
      (TRIM(TEXT('Pas Touch2'!A$2:A$1000,"@"))=TRIM(TEXT(A94,"@")))*
      (TRIM(TEXT('Pas Touch2'!D$2:D$1000,"@"))=TRIM(TEXT(B94,"@")))*
      ((('Pas Touch2'!B$2:B$1000="")+('Pas Touch2'!B$2:B$1000=C94))&gt;0),
    0)
  ),
0)
))))))</f>
        <v>0</v>
      </c>
      <c r="G94" s="15"/>
      <c r="H94">
        <f t="shared" si="0"/>
        <v>0</v>
      </c>
      <c r="I94" t="str">
        <f t="shared" si="3"/>
        <v/>
      </c>
      <c r="J94" t="str">
        <f t="shared" si="1"/>
        <v/>
      </c>
      <c r="K94" t="str">
        <f t="shared" si="2"/>
        <v/>
      </c>
      <c r="AA94" t="str">
        <f t="array" ref="AA94">IFERROR(INDEX('Pas Touch'!$G$2:$G$1000, SMALL(IF(('Pas Touch'!$D$2:$D$1000=$A$2)*('Pas Touch'!$E$2:$E$1000=$C$2),
ROW('Pas Touch'!$G$2:$G$1000)-ROW('Pas Touch'!$G$2)+1), ROWS($AA$2:AA94))), "")</f>
        <v/>
      </c>
    </row>
    <row r="95" spans="1:27" x14ac:dyDescent="0.2">
      <c r="A95" s="15" t="s">
        <v>6</v>
      </c>
      <c r="B95" s="15"/>
      <c r="C95" s="15" t="s">
        <v>6</v>
      </c>
      <c r="D95" s="15"/>
      <c r="E95" t="str">
        <f t="array" ref="E95">IFERROR(
   INDEX('Pas Touch'!F:F,
      MATCH(1,
         ( 'Pas Touch'!G:G = D95 ) *
         ( 'Pas Touch'!H:H = $A95 &amp; "_" &amp; $C95 ),
      0)
   ),
"")</f>
        <v/>
      </c>
      <c r="F95">
        <f t="array" ref="F95">IF(A95="EPSC Soins i.",0.5,
IF(A95="2ème Dif.",1,
IF(A95="3S-DO",1,
IF(A95="Ens. Art.",0.5,
IF(A95="7P Complémentaire",1,
IF(AND(A95=6,C95="3ème Degré 7 TQ Complémentaire"),0,
IFERROR(
  INDEX('Pas Touch2'!C$2:C$1000,
    MATCH(1,
      (TRIM(TEXT('Pas Touch2'!A$2:A$1000,"@"))=TRIM(TEXT(A95,"@")))*
      (TRIM(TEXT('Pas Touch2'!D$2:D$1000,"@"))=TRIM(TEXT(B95,"@")))*
      ((('Pas Touch2'!B$2:B$1000="")+('Pas Touch2'!B$2:B$1000=C95))&gt;0),
    0)
  ),
0)
))))))</f>
        <v>0</v>
      </c>
      <c r="G95" s="15"/>
      <c r="H95">
        <f t="shared" si="0"/>
        <v>0</v>
      </c>
      <c r="I95" t="str">
        <f t="shared" si="3"/>
        <v/>
      </c>
      <c r="J95" t="str">
        <f t="shared" si="1"/>
        <v/>
      </c>
      <c r="K95" t="str">
        <f t="shared" si="2"/>
        <v/>
      </c>
      <c r="AA95" t="str">
        <f t="array" ref="AA95">IFERROR(INDEX('Pas Touch'!$G$2:$G$1000, SMALL(IF(('Pas Touch'!$D$2:$D$1000=$A$2)*('Pas Touch'!$E$2:$E$1000=$C$2),
ROW('Pas Touch'!$G$2:$G$1000)-ROW('Pas Touch'!$G$2)+1), ROWS($AA$2:AA95))), "")</f>
        <v/>
      </c>
    </row>
    <row r="96" spans="1:27" x14ac:dyDescent="0.2">
      <c r="A96" s="15" t="s">
        <v>6</v>
      </c>
      <c r="B96" s="15"/>
      <c r="C96" s="15" t="s">
        <v>6</v>
      </c>
      <c r="D96" s="15"/>
      <c r="E96" t="str">
        <f t="array" ref="E96">IFERROR(
   INDEX('Pas Touch'!F:F,
      MATCH(1,
         ( 'Pas Touch'!G:G = D96 ) *
         ( 'Pas Touch'!H:H = $A96 &amp; "_" &amp; $C96 ),
      0)
   ),
"")</f>
        <v/>
      </c>
      <c r="F96">
        <f t="array" ref="F96">IF(A96="EPSC Soins i.",0.5,
IF(A96="2ème Dif.",1,
IF(A96="3S-DO",1,
IF(A96="Ens. Art.",0.5,
IF(A96="7P Complémentaire",1,
IF(AND(A96=6,C96="3ème Degré 7 TQ Complémentaire"),0,
IFERROR(
  INDEX('Pas Touch2'!C$2:C$1000,
    MATCH(1,
      (TRIM(TEXT('Pas Touch2'!A$2:A$1000,"@"))=TRIM(TEXT(A96,"@")))*
      (TRIM(TEXT('Pas Touch2'!D$2:D$1000,"@"))=TRIM(TEXT(B96,"@")))*
      ((('Pas Touch2'!B$2:B$1000="")+('Pas Touch2'!B$2:B$1000=C96))&gt;0),
    0)
  ),
0)
))))))</f>
        <v>0</v>
      </c>
      <c r="G96" s="15"/>
      <c r="H96">
        <f t="shared" si="0"/>
        <v>0</v>
      </c>
      <c r="I96" t="str">
        <f t="shared" si="3"/>
        <v/>
      </c>
      <c r="J96" t="str">
        <f t="shared" si="1"/>
        <v/>
      </c>
      <c r="K96" t="str">
        <f t="shared" si="2"/>
        <v/>
      </c>
      <c r="AA96" t="str">
        <f t="array" ref="AA96">IFERROR(INDEX('Pas Touch'!$G$2:$G$1000, SMALL(IF(('Pas Touch'!$D$2:$D$1000=$A$2)*('Pas Touch'!$E$2:$E$1000=$C$2),
ROW('Pas Touch'!$G$2:$G$1000)-ROW('Pas Touch'!$G$2)+1), ROWS($AA$2:AA96))), "")</f>
        <v/>
      </c>
    </row>
    <row r="97" spans="1:27" x14ac:dyDescent="0.2">
      <c r="A97" s="15" t="s">
        <v>6</v>
      </c>
      <c r="B97" s="15"/>
      <c r="C97" s="15" t="s">
        <v>6</v>
      </c>
      <c r="D97" s="15"/>
      <c r="E97" t="str">
        <f t="array" ref="E97">IFERROR(
   INDEX('Pas Touch'!F:F,
      MATCH(1,
         ( 'Pas Touch'!G:G = D97 ) *
         ( 'Pas Touch'!H:H = $A97 &amp; "_" &amp; $C97 ),
      0)
   ),
"")</f>
        <v/>
      </c>
      <c r="F97">
        <f t="array" ref="F97">IF(A97="EPSC Soins i.",0.5,
IF(A97="2ème Dif.",1,
IF(A97="3S-DO",1,
IF(A97="Ens. Art.",0.5,
IF(A97="7P Complémentaire",1,
IF(AND(A97=6,C97="3ème Degré 7 TQ Complémentaire"),0,
IFERROR(
  INDEX('Pas Touch2'!C$2:C$1000,
    MATCH(1,
      (TRIM(TEXT('Pas Touch2'!A$2:A$1000,"@"))=TRIM(TEXT(A97,"@")))*
      (TRIM(TEXT('Pas Touch2'!D$2:D$1000,"@"))=TRIM(TEXT(B97,"@")))*
      ((('Pas Touch2'!B$2:B$1000="")+('Pas Touch2'!B$2:B$1000=C97))&gt;0),
    0)
  ),
0)
))))))</f>
        <v>0</v>
      </c>
      <c r="G97" s="15"/>
      <c r="H97">
        <f t="shared" si="0"/>
        <v>0</v>
      </c>
      <c r="I97" t="str">
        <f t="shared" si="3"/>
        <v/>
      </c>
      <c r="J97" t="str">
        <f t="shared" si="1"/>
        <v/>
      </c>
      <c r="K97" t="str">
        <f t="shared" si="2"/>
        <v/>
      </c>
      <c r="AA97" t="str">
        <f t="array" ref="AA97">IFERROR(INDEX('Pas Touch'!$G$2:$G$1000, SMALL(IF(('Pas Touch'!$D$2:$D$1000=$A$2)*('Pas Touch'!$E$2:$E$1000=$C$2),
ROW('Pas Touch'!$G$2:$G$1000)-ROW('Pas Touch'!$G$2)+1), ROWS($AA$2:AA97))), "")</f>
        <v/>
      </c>
    </row>
    <row r="98" spans="1:27" x14ac:dyDescent="0.2">
      <c r="A98" s="15" t="s">
        <v>6</v>
      </c>
      <c r="B98" s="15"/>
      <c r="C98" s="15" t="s">
        <v>6</v>
      </c>
      <c r="D98" s="15"/>
      <c r="E98" t="str">
        <f t="array" ref="E98">IFERROR(
   INDEX('Pas Touch'!F:F,
      MATCH(1,
         ( 'Pas Touch'!G:G = D98 ) *
         ( 'Pas Touch'!H:H = $A98 &amp; "_" &amp; $C98 ),
      0)
   ),
"")</f>
        <v/>
      </c>
      <c r="F98">
        <f t="array" ref="F98">IF(A98="EPSC Soins i.",0.5,
IF(A98="2ème Dif.",1,
IF(A98="3S-DO",1,
IF(A98="Ens. Art.",0.5,
IF(A98="7P Complémentaire",1,
IF(AND(A98=6,C98="3ème Degré 7 TQ Complémentaire"),0,
IFERROR(
  INDEX('Pas Touch2'!C$2:C$1000,
    MATCH(1,
      (TRIM(TEXT('Pas Touch2'!A$2:A$1000,"@"))=TRIM(TEXT(A98,"@")))*
      (TRIM(TEXT('Pas Touch2'!D$2:D$1000,"@"))=TRIM(TEXT(B98,"@")))*
      ((('Pas Touch2'!B$2:B$1000="")+('Pas Touch2'!B$2:B$1000=C98))&gt;0),
    0)
  ),
0)
))))))</f>
        <v>0</v>
      </c>
      <c r="G98" s="15"/>
      <c r="H98">
        <f t="shared" si="0"/>
        <v>0</v>
      </c>
      <c r="I98" t="str">
        <f t="shared" si="3"/>
        <v/>
      </c>
      <c r="J98" t="str">
        <f t="shared" si="1"/>
        <v/>
      </c>
      <c r="K98" t="str">
        <f t="shared" si="2"/>
        <v/>
      </c>
      <c r="AA98" t="str">
        <f t="array" ref="AA98">IFERROR(INDEX('Pas Touch'!$G$2:$G$1000, SMALL(IF(('Pas Touch'!$D$2:$D$1000=$A$2)*('Pas Touch'!$E$2:$E$1000=$C$2),
ROW('Pas Touch'!$G$2:$G$1000)-ROW('Pas Touch'!$G$2)+1), ROWS($AA$2:AA98))), "")</f>
        <v/>
      </c>
    </row>
    <row r="99" spans="1:27" x14ac:dyDescent="0.2">
      <c r="A99" s="15" t="s">
        <v>6</v>
      </c>
      <c r="B99" s="15"/>
      <c r="C99" s="15" t="s">
        <v>6</v>
      </c>
      <c r="D99" s="15"/>
      <c r="E99" t="str">
        <f t="array" ref="E99">IFERROR(
   INDEX('Pas Touch'!F:F,
      MATCH(1,
         ( 'Pas Touch'!G:G = D99 ) *
         ( 'Pas Touch'!H:H = $A99 &amp; "_" &amp; $C99 ),
      0)
   ),
"")</f>
        <v/>
      </c>
      <c r="F99">
        <f t="array" ref="F99">IF(A99="EPSC Soins i.",0.5,
IF(A99="2ème Dif.",1,
IF(A99="3S-DO",1,
IF(A99="Ens. Art.",0.5,
IF(A99="7P Complémentaire",1,
IF(AND(A99=6,C99="3ème Degré 7 TQ Complémentaire"),0,
IFERROR(
  INDEX('Pas Touch2'!C$2:C$1000,
    MATCH(1,
      (TRIM(TEXT('Pas Touch2'!A$2:A$1000,"@"))=TRIM(TEXT(A99,"@")))*
      (TRIM(TEXT('Pas Touch2'!D$2:D$1000,"@"))=TRIM(TEXT(B99,"@")))*
      ((('Pas Touch2'!B$2:B$1000="")+('Pas Touch2'!B$2:B$1000=C99))&gt;0),
    0)
  ),
0)
))))))</f>
        <v>0</v>
      </c>
      <c r="G99" s="15"/>
      <c r="H99">
        <f t="shared" si="0"/>
        <v>0</v>
      </c>
      <c r="I99" t="str">
        <f t="shared" si="3"/>
        <v/>
      </c>
      <c r="J99" t="str">
        <f t="shared" si="1"/>
        <v/>
      </c>
      <c r="K99" t="str">
        <f t="shared" si="2"/>
        <v/>
      </c>
      <c r="AA99" t="str">
        <f t="array" ref="AA99">IFERROR(INDEX('Pas Touch'!$G$2:$G$1000, SMALL(IF(('Pas Touch'!$D$2:$D$1000=$A$2)*('Pas Touch'!$E$2:$E$1000=$C$2),
ROW('Pas Touch'!$G$2:$G$1000)-ROW('Pas Touch'!$G$2)+1), ROWS($AA$2:AA99))), "")</f>
        <v/>
      </c>
    </row>
    <row r="100" spans="1:27" x14ac:dyDescent="0.2">
      <c r="A100" s="15" t="s">
        <v>6</v>
      </c>
      <c r="B100" s="15"/>
      <c r="C100" s="15" t="s">
        <v>6</v>
      </c>
      <c r="D100" s="15"/>
      <c r="F100">
        <f t="array" ref="F100">IF(A100="EPSC Soins i.",0.5,
IF(A100="2ème Dif.",1,
IF(A100="3S-DO",1,
IF(A100="Ens. Art.",0.5,
IF(A100="7P Complémentaire",1,
IF(AND(A100=6,C100="3ème Degré 7 TQ Complémentaire"),0,
IFERROR(
  INDEX('Pas Touch2'!C$2:C$1000,
    MATCH(1,
      (TRIM(TEXT('Pas Touch2'!A$2:A$1000,"@"))=TRIM(TEXT(A100,"@")))*
      (TRIM(TEXT('Pas Touch2'!D$2:D$1000,"@"))=TRIM(TEXT(B100,"@")))*
      ((('Pas Touch2'!B$2:B$1000="")+('Pas Touch2'!B$2:B$1000=C100))&gt;0),
    0)
  ),
0)
))))))</f>
        <v>0</v>
      </c>
      <c r="G100" s="15"/>
      <c r="H100">
        <f t="shared" si="0"/>
        <v>0</v>
      </c>
      <c r="I100" t="str">
        <f t="shared" si="3"/>
        <v/>
      </c>
      <c r="J100" t="str">
        <f t="shared" si="1"/>
        <v/>
      </c>
      <c r="K100" t="str">
        <f t="shared" si="2"/>
        <v/>
      </c>
      <c r="AA100" t="str">
        <f t="array" ref="AA100">IFERROR(INDEX('Pas Touch'!$G$2:$G$1000, SMALL(IF(('Pas Touch'!$D$2:$D$1000=$A$2)*('Pas Touch'!$E$2:$E$1000=$C$2),
ROW('Pas Touch'!$G$2:$G$1000)-ROW('Pas Touch'!$G$2)+1), ROWS($AA$2:AA100))), "")</f>
        <v/>
      </c>
    </row>
    <row r="101" spans="1:27" x14ac:dyDescent="0.2">
      <c r="AA101" t="str">
        <f t="array" ref="AA101">IFERROR(INDEX('Pas Touch'!$G$2:$G$1000, SMALL(IF(('Pas Touch'!$D$2:$D$1000=$A$2)*('Pas Touch'!$E$2:$E$1000=$C$2),
ROW('Pas Touch'!$G$2:$G$1000)-ROW('Pas Touch'!$G$2)+1), ROWS($AA$2:AA101))), "")</f>
        <v/>
      </c>
    </row>
    <row r="102" spans="1:27" x14ac:dyDescent="0.2">
      <c r="AA102" t="str">
        <f t="array" ref="AA102">IFERROR(INDEX('Pas Touch'!$G$2:$G$1000, SMALL(IF(('Pas Touch'!$D$2:$D$1000=$A$2)*('Pas Touch'!$E$2:$E$1000=$C$2),
ROW('Pas Touch'!$G$2:$G$1000)-ROW('Pas Touch'!$G$2)+1), ROWS($AA$2:AA102))), "")</f>
        <v/>
      </c>
    </row>
    <row r="103" spans="1:27" x14ac:dyDescent="0.2">
      <c r="D103" s="12" t="s">
        <v>416</v>
      </c>
      <c r="E103">
        <f>SUM(G10:G100)</f>
        <v>0</v>
      </c>
      <c r="F103" t="s">
        <v>418</v>
      </c>
      <c r="AA103" t="str">
        <f t="array" ref="AA103">IFERROR(INDEX('Pas Touch'!$G$2:$G$1000, SMALL(IF(('Pas Touch'!$D$2:$D$1000=$A$2)*('Pas Touch'!$E$2:$E$1000=$C$2),
ROW('Pas Touch'!$G$2:$G$1000)-ROW('Pas Touch'!$G$2)+1), ROWS($AA$2:AA103))), "")</f>
        <v/>
      </c>
    </row>
    <row r="104" spans="1:27" x14ac:dyDescent="0.2">
      <c r="D104" s="13" t="s">
        <v>419</v>
      </c>
      <c r="E104">
        <f>SUM(H10:H100)</f>
        <v>0</v>
      </c>
      <c r="F104" t="s">
        <v>420</v>
      </c>
      <c r="G104" t="s">
        <v>460</v>
      </c>
      <c r="I104" s="19">
        <f>ROUNDUP(E104, 0)</f>
        <v>0</v>
      </c>
      <c r="AA104" t="str">
        <f t="array" ref="AA104">IFERROR(INDEX('Pas Touch'!$G$2:$G$1000, SMALL(IF(('Pas Touch'!$D$2:$D$1000=$A$2)*('Pas Touch'!$E$2:$E$1000=$C$2),
ROW('Pas Touch'!$G$2:$G$1000)-ROW('Pas Touch'!$G$2)+1), ROWS($AA$2:AA104))), "")</f>
        <v/>
      </c>
    </row>
    <row r="105" spans="1:27" x14ac:dyDescent="0.2">
      <c r="AA105" t="str">
        <f t="array" ref="AA105">IFERROR(INDEX('Pas Touch'!$G$2:$G$1000, SMALL(IF(('Pas Touch'!$D$2:$D$1000=$A$2)*('Pas Touch'!$E$2:$E$1000=$C$2),
ROW('Pas Touch'!$G$2:$G$1000)-ROW('Pas Touch'!$G$2)+1), ROWS($AA$2:AA105))), "")</f>
        <v/>
      </c>
    </row>
    <row r="106" spans="1:27" x14ac:dyDescent="0.2">
      <c r="D106" s="12" t="s">
        <v>423</v>
      </c>
      <c r="E106">
        <f>SUM(K10:K100)</f>
        <v>0</v>
      </c>
      <c r="F106" t="s">
        <v>417</v>
      </c>
    </row>
    <row r="107" spans="1:27" x14ac:dyDescent="0.2">
      <c r="D107" s="12" t="s">
        <v>421</v>
      </c>
      <c r="E107">
        <f>SUM(J10:J100)</f>
        <v>0</v>
      </c>
      <c r="F107" t="s">
        <v>417</v>
      </c>
      <c r="AA107" t="str">
        <f t="array" ref="AA107">IFERROR(INDEX('Pas Touch'!$G$2:$G$1000, SMALL(IF(('Pas Touch'!$D$2:$D$1000=$A$2)*('Pas Touch'!$E$2:$E$1000=$C$2),
ROW('Pas Touch'!$G$2:$G$1000)-ROW('Pas Touch'!$G$2)+1), ROWS($AA$2:AA107))), "")</f>
        <v/>
      </c>
    </row>
    <row r="108" spans="1:27" x14ac:dyDescent="0.2">
      <c r="D108" s="12" t="s">
        <v>424</v>
      </c>
      <c r="E108">
        <f>SUM(I10:I100)+E106</f>
        <v>0</v>
      </c>
      <c r="F108" t="s">
        <v>420</v>
      </c>
      <c r="AA108" t="str">
        <f t="array" ref="AA108">IFERROR(INDEX('Pas Touch'!$G$2:$G$1000, SMALL(IF(('Pas Touch'!$D$2:$D$1000=$A$2)*('Pas Touch'!$E$2:$E$1000=$C$2),
ROW('Pas Touch'!$G$2:$G$1000)-ROW('Pas Touch'!$G$2)+1), ROWS($AA$2:AA108))), "")</f>
        <v/>
      </c>
    </row>
    <row r="109" spans="1:27" x14ac:dyDescent="0.2">
      <c r="AA109" t="str">
        <f t="array" ref="AA109">IFERROR(INDEX('Pas Touch'!$G$2:$G$1000, SMALL(IF(('Pas Touch'!$D$2:$D$1000=$A$2)*('Pas Touch'!$E$2:$E$1000=$C$2),
ROW('Pas Touch'!$G$2:$G$1000)-ROW('Pas Touch'!$G$2)+1), ROWS($AA$2:AA109))), "")</f>
        <v/>
      </c>
    </row>
    <row r="110" spans="1:27" x14ac:dyDescent="0.2">
      <c r="D110" s="12" t="s">
        <v>429</v>
      </c>
      <c r="E110">
        <f>E103-(E107+E106)</f>
        <v>0</v>
      </c>
      <c r="F110" t="s">
        <v>417</v>
      </c>
      <c r="G110" t="s">
        <v>430</v>
      </c>
      <c r="H110" s="11">
        <f>E103-E110</f>
        <v>0</v>
      </c>
      <c r="I110" t="s">
        <v>417</v>
      </c>
      <c r="AA110" t="str">
        <f t="array" ref="AA110">IFERROR(INDEX('Pas Touch'!$G$2:$G$1000, SMALL(IF(('Pas Touch'!$D$2:$D$1000=$A$2)*('Pas Touch'!$E$2:$E$1000=$C$2),
ROW('Pas Touch'!$G$2:$G$1000)-ROW('Pas Touch'!$G$2)+1), ROWS($AA$2:AA110))), "")</f>
        <v/>
      </c>
    </row>
    <row r="111" spans="1:27" x14ac:dyDescent="0.2">
      <c r="D111" s="12" t="s">
        <v>461</v>
      </c>
      <c r="E111" s="19">
        <f>ROUNDUP(E104-E108, 0)</f>
        <v>0</v>
      </c>
      <c r="F111" t="s">
        <v>420</v>
      </c>
      <c r="G111" t="s">
        <v>430</v>
      </c>
      <c r="H111" s="11">
        <f>E108</f>
        <v>0</v>
      </c>
      <c r="I111" t="s">
        <v>420</v>
      </c>
      <c r="AA111" t="str">
        <f t="array" ref="AA111">IFERROR(INDEX('Pas Touch'!$G$2:$G$1000, SMALL(IF(('Pas Touch'!$D$2:$D$1000=$A$2)*('Pas Touch'!$E$2:$E$1000=$C$2),
ROW('Pas Touch'!$G$2:$G$1000)-ROW('Pas Touch'!$G$2)+1), ROWS($AA$2:AA111))), "")</f>
        <v/>
      </c>
    </row>
    <row r="112" spans="1:27" x14ac:dyDescent="0.2">
      <c r="AA112" t="str">
        <f t="array" ref="AA112">IFERROR(INDEX('Pas Touch'!$G$2:$G$1000, SMALL(IF(('Pas Touch'!$D$2:$D$1000=$A$2)*('Pas Touch'!$E$2:$E$1000=$C$2),
ROW('Pas Touch'!$G$2:$G$1000)-ROW('Pas Touch'!$G$2)+1), ROWS($AA$2:AA112))), "")</f>
        <v/>
      </c>
    </row>
    <row r="113" spans="3:5" x14ac:dyDescent="0.2">
      <c r="D113" s="12" t="s">
        <v>428</v>
      </c>
      <c r="E113" s="14" t="str">
        <f>IF(AND(E104&gt;=180,E104&lt;360),"1 CA",
IF(AND(E104&gt;=360,E104&lt;540),"2 CA",
IF(AND(E104&gt;=540,E104&lt;740),"2 CA + 1 CT",
IF(AND(E104&gt;=740,E104&lt;940),"3 CA + 1 CT",
IF(AND(E104&gt;=940,E104&lt;1140),"4 CA + 1 CT",
IF(AND(E104&gt;=1140,E104&lt;1340),"5 CA + 1 CT",
IF(AND(E104&gt;=1340,E104&lt;1540),"6 CA + 1 CT",
IF(AND(E104&gt;=1540,E104&lt;1740),"6 CA + 2 CT",
IF(AND(E104&gt;=1740,E104&lt;1940),"7 CA + 1 CT",
IF(AND(E104&gt;=1940,E104&lt;2140),"8 CA + 1 CT",
"RIEN"))))))))))</f>
        <v>RIEN</v>
      </c>
    </row>
    <row r="114" spans="3:5" x14ac:dyDescent="0.2">
      <c r="C114" s="11"/>
      <c r="D114" s="20" t="s">
        <v>425</v>
      </c>
      <c r="E114" s="14" t="str">
        <f>IF(AND(E111&gt;=180,E111&lt;360),"1 CA",
IF(AND(E111&gt;=360,E111&lt;540),"2 CA",
IF(AND(E111&gt;=540,E111&lt;740),"2 CA + 1 CT",
IF(AND(E111&gt;=740,E111&lt;940),"3 CA + 1 CT",
IF(AND(E111&gt;=940,E111&lt;1140),"4 CA + 1 CT",
IF(AND(E111&gt;=1140,E111&lt;1340),"5 CA + 1 CT",
IF(AND(E111&gt;=1340,E111&lt;1540),"6 CA + 1 CT",
IF(AND(E111&gt;=1540,E111&lt;1740),"6 CA + 2 CT",
IF(AND(E111&gt;=1740,E111&lt;1940),"7 CA + 1 CT",
IF(AND(E111&gt;=1940,E111&lt;2140),"8 CA + 1 CT",
"RIEN"))))))))))</f>
        <v>RIEN</v>
      </c>
    </row>
    <row r="116" spans="3:5" x14ac:dyDescent="0.2">
      <c r="D116" s="12" t="s">
        <v>427</v>
      </c>
      <c r="E116" s="14" t="str">
        <f>IF(AND(E104&gt;=150,E104&lt;300),"1 CA",
IF(AND(E104&gt;=300,E104&lt;450),"2 CA",
IF(AND(E104&gt;=450,E104&lt;600),"2 CA + 1 CT",
IF(AND(E104&gt;=600,E104&lt;750),"3 CA + 1 CT",
IF(AND(E104&gt;=750,E104&lt;900),"4 CA + 1 CT",
IF(AND(E104&gt;=900,E104&lt;1080),"5 CA + 1 CT",
IF(AND(E104&gt;=1080,E104&lt;1260),"6 CA + 1 CT",
IF(AND(E104&gt;=1260,E104&lt;1440),"6 CA + 2 CT",
IF(AND(E104&gt;=1440,E104&lt;1620),"7 CA + 1 CT",
IF(AND(E104&gt;=1620,E104&lt;1800),"8 CA + 1 CT",
"RIEN"))))))))))</f>
        <v>RIEN</v>
      </c>
    </row>
    <row r="117" spans="3:5" x14ac:dyDescent="0.2">
      <c r="C117" s="11"/>
      <c r="D117" s="20" t="s">
        <v>426</v>
      </c>
      <c r="E117" s="14" t="str">
        <f>IF(AND(E111&gt;=150,E111&lt;300),"1 CA",
IF(AND(E111&gt;=300,E111&lt;450),"2 CA",
IF(AND(E111&gt;=450,E111&lt;600),"2 CA + 1 CT",
IF(AND(E111&gt;=600,E111&lt;750),"3 CA + 1 CT",
IF(AND(E111&gt;=750,E111&lt;900),"4 CA + 1 CT",
IF(AND(E111&gt;=900,E111&lt;1080),"5 CA + 1 CT",
IF(AND(E111&gt;=1080,E111&lt;1260),"6 CA + 1 CT",
IF(AND(E111&gt;=1260,E111&lt;1440),"6 CA + 2 CT",
IF(AND(E111&gt;=1440,E111&lt;1620),"7 CA + 1 CT",
IF(AND(E111&gt;=1620,E111&lt;1800),"8 CA + 1 CT",
"RIEN"))))))))))</f>
        <v>RIEN</v>
      </c>
    </row>
  </sheetData>
  <sheetProtection algorithmName="SHA-512" hashValue="rW8qpth2oroDiVKPsmRyB4EMWTIpFhu7OshL6K0f+238qksONr9aXC0pTfeZZN4M4a8fsFyvJkLE/Q39HasyLQ==" saltValue="DFF+AqIINZdMVg0nORBeHA==" spinCount="100000" sheet="1" objects="1" scenarios="1"/>
  <mergeCells count="1">
    <mergeCell ref="C2:G3"/>
  </mergeCells>
  <conditionalFormatting sqref="B10:B101">
    <cfRule type="expression" dxfId="18" priority="9" stopIfTrue="1">
      <formula>OR(   ISNUMBER(SEARCH("EPSC Soins i.",A10)),   ISNUMBER(SEARCH("2ème Dif.",A10)),   ISNUMBER(SEARCH("3S-DO",A10)),   ISNUMBER(SEARCH("Ens. Art.",A10)),   ISNUMBER(SEARCH("7P Complémentaire",A10)),   ISNUMBER(SEARCH("1",A10)),   ISNUMBER(SEARCH("2",A10))  )</formula>
    </cfRule>
    <cfRule type="expression" dxfId="17" priority="10">
      <formula>OR(   ISNUMBER(SEARCH("3",A10)),   ISNUMBER(SEARCH("4",A10)),   ISNUMBER(SEARCH("5",A10)),   ISNUMBER(SEARCH("7",A10)),   ISNUMBER(SEARCH("9",A10)),   ISNUMBER(SEARCH("10",A10))  )</formula>
    </cfRule>
    <cfRule type="expression" dxfId="16" priority="13" stopIfTrue="1">
      <formula>OR(   ISNUMBER(SEARCH("6",A10)),   ISNUMBER(SEARCH("8",A10)),  )</formula>
    </cfRule>
  </conditionalFormatting>
  <conditionalFormatting sqref="C10:C100 C103:D103">
    <cfRule type="expression" dxfId="15" priority="12" stopIfTrue="1">
      <formula>OR(   ISNUMBER(SEARCH("EPSC Soins i.",A10)),   ISNUMBER(SEARCH("2ème Dif.",A10)),   ISNUMBER(SEARCH("3S-DO",A10)),   ISNUMBER(SEARCH("Ens. Art.",A10)),   ISNUMBER(SEARCH("7P Complémentaire",A10)) )</formula>
    </cfRule>
  </conditionalFormatting>
  <conditionalFormatting sqref="D10:D100">
    <cfRule type="expression" dxfId="12" priority="11">
      <formula>OR(   ISNUMBER(SEARCH("EPSC Soins i.",A10)),   ISNUMBER(SEARCH("2ème Dif.",A10)),   ISNUMBER(SEARCH("3S-DO",A10)),   ISNUMBER(SEARCH("Ens. Art.",A10)),   ISNUMBER(SEARCH("7P Complémentaire",A10)) )</formula>
    </cfRule>
  </conditionalFormatting>
  <conditionalFormatting sqref="E10:E100">
    <cfRule type="expression" dxfId="11" priority="14" stopIfTrue="1">
      <formula>OR(   ISNUMBER(SEARCH("EPSC Soins i.",A10)),   ISNUMBER(SEARCH("2ème Dif.",A10)),   ISNUMBER(SEARCH("3S-DO",A10)),   ISNUMBER(SEARCH("Ens. Art.",A10)),   ISNUMBER(SEARCH("7P Complémentaire",A10)) )</formula>
    </cfRule>
  </conditionalFormatting>
  <conditionalFormatting sqref="E113:E114 E116:E117">
    <cfRule type="containsText" dxfId="10" priority="2" stopIfTrue="1" operator="containsText" text="RIEN">
      <formula>NOT(ISERROR(SEARCH("RIEN",E113)))</formula>
    </cfRule>
  </conditionalFormatting>
  <conditionalFormatting sqref="F10:F100">
    <cfRule type="cellIs" dxfId="9" priority="6" operator="equal">
      <formula>0</formula>
    </cfRule>
    <cfRule type="cellIs" dxfId="8" priority="8" operator="greaterThan">
      <formula>0</formula>
    </cfRule>
  </conditionalFormatting>
  <conditionalFormatting sqref="H10:H100">
    <cfRule type="cellIs" dxfId="7" priority="5" operator="greaterThan">
      <formula>0</formula>
    </cfRule>
    <cfRule type="cellIs" dxfId="6" priority="7" operator="equal">
      <formula>0</formula>
    </cfRule>
  </conditionalFormatting>
  <dataValidations count="1">
    <dataValidation type="list" allowBlank="1" showInputMessage="1" showErrorMessage="1" sqref="B10:B100" xr:uid="{685880AA-7211-4ADD-9E71-8B899CA3BB19}">
      <formula1>INDIRECT("Secteur"&amp;A10)</formula1>
    </dataValidation>
  </dataValidations>
  <pageMargins left="0.7" right="0.7" top="0.75" bottom="0.75" header="0.3" footer="0.3"/>
  <pageSetup paperSize="9" orientation="portrait" horizontalDpi="0" verticalDpi="0"/>
  <extLst>
    <ext xmlns:x14="http://schemas.microsoft.com/office/spreadsheetml/2009/9/main" uri="{78C0D931-6437-407d-A8EE-F0AAD7539E65}">
      <x14:conditionalFormattings>
        <x14:conditionalFormatting xmlns:xm="http://schemas.microsoft.com/office/excel/2006/main">
          <x14:cfRule type="expression" priority="3" stopIfTrue="1" id="{1E75DCC0-90DA-E448-8A48-D79AC4550D94}">
            <xm:f>COUNTIF('Pas Touch'!$H:$H,$A10&amp;"_"&amp;$C10)&gt;0</xm:f>
            <x14:dxf>
              <font>
                <color rgb="FF006100"/>
              </font>
              <fill>
                <patternFill>
                  <bgColor rgb="FFC6EFCE"/>
                </patternFill>
              </fill>
            </x14:dxf>
          </x14:cfRule>
          <x14:cfRule type="expression" priority="4" id="{72308A3E-D164-C644-9185-FFF946E5F150}">
            <xm:f>COUNTIF('Pas Touch'!$H:$H,$A10&amp;"_"&amp;$C10)=0</xm:f>
            <x14:dxf>
              <font>
                <color rgb="FF9C0006"/>
              </font>
              <fill>
                <patternFill>
                  <bgColor rgb="FFFFC7CE"/>
                </patternFill>
              </fill>
            </x14:dxf>
          </x14:cfRule>
          <xm:sqref>D10:D100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1E62009-95DD-144E-A966-AA571C5ABEFC}">
          <x14:formula1>
            <xm:f>'Pas Touch'!$B$2:$B$19</xm:f>
          </x14:formula1>
          <xm:sqref>A10:A100</xm:sqref>
        </x14:dataValidation>
        <x14:dataValidation type="list" allowBlank="1" showInputMessage="1" showErrorMessage="1" xr:uid="{5E616237-AC57-464B-831B-B8CC4C46E71B}">
          <x14:formula1>
            <xm:f>'Pas Touch'!$B$21:$B$34</xm:f>
          </x14:formula1>
          <xm:sqref>C10:C100</xm:sqref>
        </x14:dataValidation>
        <x14:dataValidation type="list" allowBlank="1" showInputMessage="1" showErrorMessage="1" xr:uid="{D0C3FA9B-1920-4B3D-BA97-63AEE7746AC2}">
          <x14:formula1>
            <xm:f>OFFSET('Pas Touch'!$G$1,MATCH($A10&amp;"_"&amp;$C10,'Pas Touch'!$H:$H,0)-1,0,COUNTIF('Pas Touch'!$H:$H,$A10&amp;"_"&amp;$C10),1)</xm:f>
          </x14:formula1>
          <xm:sqref>D10:D100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1E07-63FB-B141-A3F7-1B180D52AFFC}">
  <dimension ref="K18:U26"/>
  <sheetViews>
    <sheetView workbookViewId="0">
      <selection activeCell="Q29" sqref="Q29"/>
    </sheetView>
  </sheetViews>
  <sheetFormatPr baseColWidth="10" defaultRowHeight="16" x14ac:dyDescent="0.2"/>
  <sheetData>
    <row r="18" spans="11:21" ht="19" x14ac:dyDescent="0.25">
      <c r="K18" s="30" t="s">
        <v>466</v>
      </c>
      <c r="O18" s="31"/>
      <c r="P18" s="37">
        <v>0</v>
      </c>
    </row>
    <row r="20" spans="11:21" ht="19" x14ac:dyDescent="0.25">
      <c r="K20" s="30" t="s">
        <v>467</v>
      </c>
      <c r="P20" s="32">
        <f>INT(P18/180)</f>
        <v>0</v>
      </c>
      <c r="Q20" s="30" t="s">
        <v>468</v>
      </c>
      <c r="S20" s="33">
        <f>INT(P20/3)</f>
        <v>0</v>
      </c>
      <c r="T20" s="30" t="s">
        <v>471</v>
      </c>
    </row>
    <row r="22" spans="11:21" ht="19" x14ac:dyDescent="0.25">
      <c r="K22" s="30" t="s">
        <v>469</v>
      </c>
      <c r="O22" s="31"/>
      <c r="P22" s="31"/>
      <c r="Q22" s="37">
        <v>0</v>
      </c>
    </row>
    <row r="24" spans="11:21" ht="19" x14ac:dyDescent="0.25">
      <c r="K24" s="30" t="s">
        <v>470</v>
      </c>
      <c r="Q24" s="32">
        <f>INT(Q22/180)</f>
        <v>0</v>
      </c>
      <c r="R24" s="30" t="s">
        <v>468</v>
      </c>
      <c r="T24" s="33">
        <f>INT(Q24/3)</f>
        <v>0</v>
      </c>
      <c r="U24" s="30" t="s">
        <v>471</v>
      </c>
    </row>
    <row r="26" spans="11:21" ht="21" x14ac:dyDescent="0.25">
      <c r="M26" s="34" t="s">
        <v>472</v>
      </c>
      <c r="N26" s="34"/>
      <c r="O26" s="34"/>
      <c r="Q26" s="35">
        <f>P20-Q24</f>
        <v>0</v>
      </c>
      <c r="R26" s="36" t="s">
        <v>468</v>
      </c>
      <c r="T26" s="35">
        <f>S20-T24</f>
        <v>0</v>
      </c>
      <c r="U26" s="36" t="s">
        <v>471</v>
      </c>
    </row>
  </sheetData>
  <sheetProtection algorithmName="SHA-512" hashValue="PZAOoPNMxkZl4DOcIEHCKP5FUkb7gn3It+2YhyXTdlqLGwr/IU+yD2BqTOudmy5eDeEOuAJ5V4mWsPX/VW51wg==" saltValue="CenuWnL/YA1AFDhcKClNxw==" spinCount="100000" sheet="1" objects="1" scenarios="1"/>
  <conditionalFormatting sqref="Q26">
    <cfRule type="cellIs" dxfId="3" priority="4" operator="equal">
      <formula>0</formula>
    </cfRule>
    <cfRule type="cellIs" dxfId="2" priority="2" operator="greaterThan">
      <formula>0</formula>
    </cfRule>
  </conditionalFormatting>
  <conditionalFormatting sqref="T26">
    <cfRule type="cellIs" dxfId="1" priority="3" operator="equal">
      <formula>0</formula>
    </cfRule>
    <cfRule type="cellIs" dxfId="0" priority="1" operator="greaterThan">
      <formula>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B6CDE-B18E-224F-84CF-8EF6FF56EC0C}">
  <sheetPr codeName="Feuil3"/>
  <dimension ref="F1:F5"/>
  <sheetViews>
    <sheetView workbookViewId="0">
      <selection activeCell="F2" sqref="F2"/>
    </sheetView>
  </sheetViews>
  <sheetFormatPr baseColWidth="10" defaultRowHeight="16" x14ac:dyDescent="0.2"/>
  <sheetData>
    <row r="1" spans="6:6" x14ac:dyDescent="0.2">
      <c r="F1" t="s">
        <v>2</v>
      </c>
    </row>
    <row r="2" spans="6:6" x14ac:dyDescent="0.2">
      <c r="F2" t="s">
        <v>3</v>
      </c>
    </row>
    <row r="3" spans="6:6" x14ac:dyDescent="0.2">
      <c r="F3" t="s">
        <v>4</v>
      </c>
    </row>
    <row r="4" spans="6:6" x14ac:dyDescent="0.2">
      <c r="F4" t="s">
        <v>5</v>
      </c>
    </row>
    <row r="5" spans="6:6" x14ac:dyDescent="0.2">
      <c r="F5" t="s">
        <v>412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120C-7292-8048-A666-28F7C629D28C}">
  <sheetPr codeName="Feuil4"/>
  <dimension ref="I7:N176"/>
  <sheetViews>
    <sheetView topLeftCell="B1" zoomScale="120" zoomScaleNormal="120" workbookViewId="0">
      <selection activeCell="M17" sqref="M17"/>
    </sheetView>
  </sheetViews>
  <sheetFormatPr baseColWidth="10" defaultRowHeight="16" x14ac:dyDescent="0.2"/>
  <cols>
    <col min="13" max="13" width="41" customWidth="1"/>
  </cols>
  <sheetData>
    <row r="7" spans="12:14" x14ac:dyDescent="0.2">
      <c r="L7" t="s">
        <v>0</v>
      </c>
      <c r="M7" t="s">
        <v>401</v>
      </c>
      <c r="N7" t="s">
        <v>403</v>
      </c>
    </row>
    <row r="8" spans="12:14" ht="17" x14ac:dyDescent="0.2">
      <c r="L8">
        <v>1</v>
      </c>
      <c r="M8" s="4" t="s">
        <v>258</v>
      </c>
      <c r="N8">
        <v>1</v>
      </c>
    </row>
    <row r="9" spans="12:14" ht="17" x14ac:dyDescent="0.2">
      <c r="L9">
        <v>1</v>
      </c>
      <c r="M9" s="4" t="s">
        <v>400</v>
      </c>
      <c r="N9">
        <v>1</v>
      </c>
    </row>
    <row r="10" spans="12:14" ht="17" x14ac:dyDescent="0.2">
      <c r="L10">
        <v>1</v>
      </c>
      <c r="M10" s="4" t="s">
        <v>259</v>
      </c>
      <c r="N10">
        <v>1</v>
      </c>
    </row>
    <row r="11" spans="12:14" ht="17" x14ac:dyDescent="0.2">
      <c r="L11">
        <v>1</v>
      </c>
      <c r="M11" s="4" t="s">
        <v>268</v>
      </c>
      <c r="N11">
        <v>1</v>
      </c>
    </row>
    <row r="12" spans="12:14" ht="17" x14ac:dyDescent="0.2">
      <c r="L12">
        <v>1</v>
      </c>
      <c r="M12" s="4" t="s">
        <v>306</v>
      </c>
      <c r="N12">
        <v>1</v>
      </c>
    </row>
    <row r="13" spans="12:14" ht="17" x14ac:dyDescent="0.2">
      <c r="L13">
        <v>1</v>
      </c>
      <c r="M13" s="4" t="s">
        <v>305</v>
      </c>
      <c r="N13">
        <v>1</v>
      </c>
    </row>
    <row r="14" spans="12:14" x14ac:dyDescent="0.2">
      <c r="L14">
        <v>1</v>
      </c>
      <c r="M14" t="s">
        <v>260</v>
      </c>
      <c r="N14">
        <v>1.3</v>
      </c>
    </row>
    <row r="15" spans="12:14" ht="17" x14ac:dyDescent="0.2">
      <c r="L15">
        <v>1</v>
      </c>
      <c r="M15" s="4" t="s">
        <v>309</v>
      </c>
      <c r="N15">
        <v>1.3</v>
      </c>
    </row>
    <row r="16" spans="12:14" ht="17" x14ac:dyDescent="0.2">
      <c r="L16">
        <v>1</v>
      </c>
      <c r="M16" s="4" t="s">
        <v>342</v>
      </c>
      <c r="N16">
        <v>1.3</v>
      </c>
    </row>
    <row r="17" spans="12:14" ht="17" x14ac:dyDescent="0.2">
      <c r="L17">
        <v>1</v>
      </c>
      <c r="M17" s="4" t="s">
        <v>364</v>
      </c>
      <c r="N17">
        <v>1.3</v>
      </c>
    </row>
    <row r="18" spans="12:14" x14ac:dyDescent="0.2">
      <c r="L18" s="1">
        <v>1</v>
      </c>
      <c r="M18" t="s">
        <v>261</v>
      </c>
      <c r="N18">
        <v>1.3</v>
      </c>
    </row>
    <row r="19" spans="12:14" ht="17" x14ac:dyDescent="0.2">
      <c r="L19" s="1">
        <v>1</v>
      </c>
      <c r="M19" s="4" t="s">
        <v>404</v>
      </c>
      <c r="N19">
        <v>1</v>
      </c>
    </row>
    <row r="20" spans="12:14" ht="17" x14ac:dyDescent="0.2">
      <c r="L20" s="1">
        <v>1</v>
      </c>
      <c r="M20" s="4" t="s">
        <v>405</v>
      </c>
      <c r="N20">
        <v>1.3</v>
      </c>
    </row>
    <row r="21" spans="12:14" ht="17" x14ac:dyDescent="0.2">
      <c r="L21">
        <v>2</v>
      </c>
      <c r="M21" s="4" t="s">
        <v>258</v>
      </c>
      <c r="N21">
        <v>1</v>
      </c>
    </row>
    <row r="22" spans="12:14" ht="17" x14ac:dyDescent="0.2">
      <c r="L22">
        <v>2</v>
      </c>
      <c r="M22" s="4" t="s">
        <v>400</v>
      </c>
      <c r="N22">
        <v>1</v>
      </c>
    </row>
    <row r="23" spans="12:14" ht="17" x14ac:dyDescent="0.2">
      <c r="L23">
        <v>2</v>
      </c>
      <c r="M23" s="4" t="s">
        <v>259</v>
      </c>
      <c r="N23">
        <v>1</v>
      </c>
    </row>
    <row r="24" spans="12:14" ht="17" x14ac:dyDescent="0.2">
      <c r="L24">
        <v>2</v>
      </c>
      <c r="M24" s="4" t="s">
        <v>268</v>
      </c>
      <c r="N24">
        <v>1</v>
      </c>
    </row>
    <row r="25" spans="12:14" ht="15.75" customHeight="1" x14ac:dyDescent="0.2">
      <c r="L25">
        <v>2</v>
      </c>
      <c r="M25" s="4" t="s">
        <v>306</v>
      </c>
      <c r="N25">
        <v>1</v>
      </c>
    </row>
    <row r="26" spans="12:14" ht="15.75" customHeight="1" x14ac:dyDescent="0.2">
      <c r="L26">
        <v>2</v>
      </c>
      <c r="M26" s="4" t="s">
        <v>305</v>
      </c>
      <c r="N26">
        <v>1</v>
      </c>
    </row>
    <row r="27" spans="12:14" ht="15.75" customHeight="1" x14ac:dyDescent="0.2">
      <c r="L27">
        <v>2</v>
      </c>
      <c r="M27" t="s">
        <v>260</v>
      </c>
      <c r="N27">
        <v>1.5</v>
      </c>
    </row>
    <row r="28" spans="12:14" ht="15.75" customHeight="1" x14ac:dyDescent="0.2">
      <c r="L28">
        <v>2</v>
      </c>
      <c r="M28" s="4" t="s">
        <v>309</v>
      </c>
      <c r="N28">
        <v>1.5</v>
      </c>
    </row>
    <row r="29" spans="12:14" ht="15.75" customHeight="1" x14ac:dyDescent="0.2">
      <c r="L29">
        <v>2</v>
      </c>
      <c r="M29" s="4" t="s">
        <v>342</v>
      </c>
      <c r="N29">
        <v>1.5</v>
      </c>
    </row>
    <row r="30" spans="12:14" ht="15.75" customHeight="1" x14ac:dyDescent="0.2">
      <c r="L30">
        <v>2</v>
      </c>
      <c r="M30" s="4" t="s">
        <v>364</v>
      </c>
      <c r="N30">
        <v>1.5</v>
      </c>
    </row>
    <row r="31" spans="12:14" ht="15.75" customHeight="1" x14ac:dyDescent="0.2">
      <c r="L31" s="1">
        <v>2</v>
      </c>
      <c r="M31" t="s">
        <v>261</v>
      </c>
      <c r="N31">
        <v>1.5</v>
      </c>
    </row>
    <row r="32" spans="12:14" ht="15.75" customHeight="1" x14ac:dyDescent="0.2">
      <c r="L32" s="1">
        <v>2</v>
      </c>
      <c r="M32" s="4" t="s">
        <v>404</v>
      </c>
      <c r="N32">
        <v>1</v>
      </c>
    </row>
    <row r="33" spans="12:14" ht="15.75" customHeight="1" x14ac:dyDescent="0.2">
      <c r="L33" s="1">
        <v>2</v>
      </c>
      <c r="M33" s="4" t="s">
        <v>405</v>
      </c>
      <c r="N33">
        <v>1.5</v>
      </c>
    </row>
    <row r="34" spans="12:14" ht="15.75" customHeight="1" x14ac:dyDescent="0.2">
      <c r="L34">
        <v>3</v>
      </c>
      <c r="M34" s="4" t="s">
        <v>258</v>
      </c>
      <c r="N34">
        <v>1</v>
      </c>
    </row>
    <row r="35" spans="12:14" ht="15.75" customHeight="1" x14ac:dyDescent="0.2">
      <c r="L35">
        <v>3</v>
      </c>
      <c r="M35" s="4" t="s">
        <v>400</v>
      </c>
      <c r="N35">
        <v>1</v>
      </c>
    </row>
    <row r="36" spans="12:14" ht="15.75" customHeight="1" x14ac:dyDescent="0.2">
      <c r="L36">
        <v>3</v>
      </c>
      <c r="M36" s="4" t="s">
        <v>259</v>
      </c>
      <c r="N36">
        <v>1</v>
      </c>
    </row>
    <row r="37" spans="12:14" ht="17" x14ac:dyDescent="0.2">
      <c r="L37">
        <v>3</v>
      </c>
      <c r="M37" s="4" t="s">
        <v>268</v>
      </c>
      <c r="N37">
        <v>1</v>
      </c>
    </row>
    <row r="38" spans="12:14" ht="17" x14ac:dyDescent="0.2">
      <c r="L38">
        <v>3</v>
      </c>
      <c r="M38" s="4" t="s">
        <v>306</v>
      </c>
      <c r="N38">
        <v>1</v>
      </c>
    </row>
    <row r="39" spans="12:14" ht="17" x14ac:dyDescent="0.2">
      <c r="L39">
        <v>3</v>
      </c>
      <c r="M39" s="4" t="s">
        <v>305</v>
      </c>
      <c r="N39">
        <v>1</v>
      </c>
    </row>
    <row r="40" spans="12:14" x14ac:dyDescent="0.2">
      <c r="L40">
        <v>3</v>
      </c>
      <c r="M40" t="s">
        <v>260</v>
      </c>
      <c r="N40">
        <v>1.4</v>
      </c>
    </row>
    <row r="41" spans="12:14" ht="17" x14ac:dyDescent="0.2">
      <c r="L41">
        <v>3</v>
      </c>
      <c r="M41" s="4" t="s">
        <v>309</v>
      </c>
      <c r="N41">
        <v>1.4</v>
      </c>
    </row>
    <row r="42" spans="12:14" ht="17" x14ac:dyDescent="0.2">
      <c r="L42">
        <v>3</v>
      </c>
      <c r="M42" s="4" t="s">
        <v>342</v>
      </c>
      <c r="N42">
        <v>1.4</v>
      </c>
    </row>
    <row r="43" spans="12:14" ht="17" x14ac:dyDescent="0.2">
      <c r="L43">
        <v>3</v>
      </c>
      <c r="M43" s="4" t="s">
        <v>364</v>
      </c>
      <c r="N43">
        <v>1.4</v>
      </c>
    </row>
    <row r="44" spans="12:14" x14ac:dyDescent="0.2">
      <c r="L44" s="1">
        <v>3</v>
      </c>
      <c r="M44" t="s">
        <v>261</v>
      </c>
      <c r="N44">
        <v>1.4</v>
      </c>
    </row>
    <row r="45" spans="12:14" ht="17" x14ac:dyDescent="0.2">
      <c r="L45" s="1">
        <v>3</v>
      </c>
      <c r="M45" s="4" t="s">
        <v>404</v>
      </c>
      <c r="N45">
        <v>1</v>
      </c>
    </row>
    <row r="46" spans="12:14" ht="17" x14ac:dyDescent="0.2">
      <c r="L46" s="1">
        <v>3</v>
      </c>
      <c r="M46" s="4" t="s">
        <v>405</v>
      </c>
      <c r="N46">
        <v>1.4</v>
      </c>
    </row>
    <row r="47" spans="12:14" ht="17" x14ac:dyDescent="0.2">
      <c r="L47">
        <v>4</v>
      </c>
      <c r="M47" s="4" t="s">
        <v>258</v>
      </c>
      <c r="N47">
        <v>0</v>
      </c>
    </row>
    <row r="48" spans="12:14" ht="17" x14ac:dyDescent="0.2">
      <c r="L48">
        <v>4</v>
      </c>
      <c r="M48" s="4" t="s">
        <v>400</v>
      </c>
      <c r="N48">
        <v>0</v>
      </c>
    </row>
    <row r="49" spans="12:14" ht="17" x14ac:dyDescent="0.2">
      <c r="L49">
        <v>4</v>
      </c>
      <c r="M49" s="4" t="s">
        <v>259</v>
      </c>
      <c r="N49">
        <v>1</v>
      </c>
    </row>
    <row r="50" spans="12:14" ht="17" x14ac:dyDescent="0.2">
      <c r="L50">
        <v>4</v>
      </c>
      <c r="M50" s="4" t="s">
        <v>268</v>
      </c>
      <c r="N50">
        <v>1</v>
      </c>
    </row>
    <row r="51" spans="12:14" ht="17" x14ac:dyDescent="0.2">
      <c r="L51">
        <v>4</v>
      </c>
      <c r="M51" s="4" t="s">
        <v>306</v>
      </c>
      <c r="N51">
        <v>1</v>
      </c>
    </row>
    <row r="52" spans="12:14" ht="17" x14ac:dyDescent="0.2">
      <c r="L52">
        <v>4</v>
      </c>
      <c r="M52" s="4" t="s">
        <v>305</v>
      </c>
      <c r="N52">
        <v>1</v>
      </c>
    </row>
    <row r="53" spans="12:14" x14ac:dyDescent="0.2">
      <c r="L53">
        <v>4</v>
      </c>
      <c r="M53" t="s">
        <v>260</v>
      </c>
      <c r="N53">
        <v>1.4</v>
      </c>
    </row>
    <row r="54" spans="12:14" ht="17" x14ac:dyDescent="0.2">
      <c r="L54">
        <v>4</v>
      </c>
      <c r="M54" s="4" t="s">
        <v>309</v>
      </c>
      <c r="N54">
        <v>1.4</v>
      </c>
    </row>
    <row r="55" spans="12:14" ht="17" x14ac:dyDescent="0.2">
      <c r="L55">
        <v>4</v>
      </c>
      <c r="M55" s="4" t="s">
        <v>342</v>
      </c>
      <c r="N55">
        <v>1.4</v>
      </c>
    </row>
    <row r="56" spans="12:14" ht="17" x14ac:dyDescent="0.2">
      <c r="L56">
        <v>4</v>
      </c>
      <c r="M56" s="4" t="s">
        <v>364</v>
      </c>
      <c r="N56">
        <v>1.4</v>
      </c>
    </row>
    <row r="57" spans="12:14" x14ac:dyDescent="0.2">
      <c r="L57" s="1">
        <v>4</v>
      </c>
      <c r="M57" t="s">
        <v>261</v>
      </c>
      <c r="N57">
        <v>1.4</v>
      </c>
    </row>
    <row r="58" spans="12:14" ht="17" x14ac:dyDescent="0.2">
      <c r="L58" s="1">
        <v>4</v>
      </c>
      <c r="M58" s="4" t="s">
        <v>404</v>
      </c>
      <c r="N58">
        <v>1</v>
      </c>
    </row>
    <row r="59" spans="12:14" ht="17" x14ac:dyDescent="0.2">
      <c r="L59" s="1">
        <v>4</v>
      </c>
      <c r="M59" s="4" t="s">
        <v>405</v>
      </c>
      <c r="N59">
        <v>1.4</v>
      </c>
    </row>
    <row r="60" spans="12:14" ht="17" x14ac:dyDescent="0.2">
      <c r="L60">
        <v>5</v>
      </c>
      <c r="M60" s="4" t="s">
        <v>258</v>
      </c>
      <c r="N60">
        <v>0</v>
      </c>
    </row>
    <row r="61" spans="12:14" ht="17" x14ac:dyDescent="0.2">
      <c r="L61">
        <v>5</v>
      </c>
      <c r="M61" s="4" t="s">
        <v>400</v>
      </c>
      <c r="N61">
        <v>0</v>
      </c>
    </row>
    <row r="62" spans="12:14" ht="17" x14ac:dyDescent="0.2">
      <c r="L62">
        <v>5</v>
      </c>
      <c r="M62" s="4" t="s">
        <v>259</v>
      </c>
      <c r="N62">
        <v>1</v>
      </c>
    </row>
    <row r="63" spans="12:14" ht="17" x14ac:dyDescent="0.2">
      <c r="L63">
        <v>5</v>
      </c>
      <c r="M63" s="4" t="s">
        <v>268</v>
      </c>
      <c r="N63">
        <v>1</v>
      </c>
    </row>
    <row r="64" spans="12:14" ht="17" x14ac:dyDescent="0.2">
      <c r="L64">
        <v>5</v>
      </c>
      <c r="M64" s="4" t="s">
        <v>306</v>
      </c>
      <c r="N64">
        <v>1</v>
      </c>
    </row>
    <row r="65" spans="12:14" ht="17" x14ac:dyDescent="0.2">
      <c r="L65">
        <v>5</v>
      </c>
      <c r="M65" s="4" t="s">
        <v>305</v>
      </c>
      <c r="N65">
        <v>1</v>
      </c>
    </row>
    <row r="66" spans="12:14" x14ac:dyDescent="0.2">
      <c r="L66">
        <v>5</v>
      </c>
      <c r="M66" t="s">
        <v>260</v>
      </c>
      <c r="N66">
        <v>1.2</v>
      </c>
    </row>
    <row r="67" spans="12:14" ht="17" x14ac:dyDescent="0.2">
      <c r="L67">
        <v>5</v>
      </c>
      <c r="M67" s="4" t="s">
        <v>309</v>
      </c>
      <c r="N67">
        <v>1.2</v>
      </c>
    </row>
    <row r="68" spans="12:14" ht="17" x14ac:dyDescent="0.2">
      <c r="L68">
        <v>5</v>
      </c>
      <c r="M68" s="4" t="s">
        <v>342</v>
      </c>
      <c r="N68">
        <v>1.2</v>
      </c>
    </row>
    <row r="69" spans="12:14" ht="17" x14ac:dyDescent="0.2">
      <c r="L69">
        <v>5</v>
      </c>
      <c r="M69" s="4" t="s">
        <v>364</v>
      </c>
      <c r="N69">
        <v>1.2</v>
      </c>
    </row>
    <row r="70" spans="12:14" x14ac:dyDescent="0.2">
      <c r="L70" s="1">
        <v>5</v>
      </c>
      <c r="M70" t="s">
        <v>261</v>
      </c>
      <c r="N70">
        <v>1.2</v>
      </c>
    </row>
    <row r="71" spans="12:14" ht="17" x14ac:dyDescent="0.2">
      <c r="L71" s="1">
        <v>5</v>
      </c>
      <c r="M71" s="4" t="s">
        <v>404</v>
      </c>
      <c r="N71">
        <v>1</v>
      </c>
    </row>
    <row r="72" spans="12:14" ht="17" x14ac:dyDescent="0.2">
      <c r="L72" s="1">
        <v>5</v>
      </c>
      <c r="M72" s="4" t="s">
        <v>405</v>
      </c>
      <c r="N72">
        <v>1.2</v>
      </c>
    </row>
    <row r="73" spans="12:14" ht="17" x14ac:dyDescent="0.2">
      <c r="L73">
        <v>7</v>
      </c>
      <c r="M73" s="4" t="s">
        <v>258</v>
      </c>
      <c r="N73">
        <v>0</v>
      </c>
    </row>
    <row r="74" spans="12:14" ht="17" x14ac:dyDescent="0.2">
      <c r="L74">
        <v>7</v>
      </c>
      <c r="M74" s="4" t="s">
        <v>400</v>
      </c>
      <c r="N74">
        <v>0</v>
      </c>
    </row>
    <row r="75" spans="12:14" ht="17" x14ac:dyDescent="0.2">
      <c r="L75">
        <v>7</v>
      </c>
      <c r="M75" s="4" t="s">
        <v>259</v>
      </c>
      <c r="N75">
        <v>0.2</v>
      </c>
    </row>
    <row r="76" spans="12:14" ht="17" x14ac:dyDescent="0.2">
      <c r="L76">
        <v>7</v>
      </c>
      <c r="M76" s="4" t="s">
        <v>268</v>
      </c>
      <c r="N76">
        <v>0.2</v>
      </c>
    </row>
    <row r="77" spans="12:14" ht="17" x14ac:dyDescent="0.2">
      <c r="L77">
        <v>7</v>
      </c>
      <c r="M77" s="4" t="s">
        <v>306</v>
      </c>
      <c r="N77">
        <v>0.2</v>
      </c>
    </row>
    <row r="78" spans="12:14" ht="17" x14ac:dyDescent="0.2">
      <c r="L78">
        <v>7</v>
      </c>
      <c r="M78" s="4" t="s">
        <v>305</v>
      </c>
      <c r="N78">
        <v>0.2</v>
      </c>
    </row>
    <row r="79" spans="12:14" x14ac:dyDescent="0.2">
      <c r="L79">
        <v>7</v>
      </c>
      <c r="M79" t="s">
        <v>260</v>
      </c>
      <c r="N79">
        <v>0.2</v>
      </c>
    </row>
    <row r="80" spans="12:14" ht="17" x14ac:dyDescent="0.2">
      <c r="L80">
        <v>7</v>
      </c>
      <c r="M80" s="4" t="s">
        <v>309</v>
      </c>
      <c r="N80">
        <v>0.2</v>
      </c>
    </row>
    <row r="81" spans="12:14" ht="17" x14ac:dyDescent="0.2">
      <c r="L81">
        <v>7</v>
      </c>
      <c r="M81" s="4" t="s">
        <v>342</v>
      </c>
      <c r="N81">
        <v>0.2</v>
      </c>
    </row>
    <row r="82" spans="12:14" ht="17" x14ac:dyDescent="0.2">
      <c r="L82">
        <v>7</v>
      </c>
      <c r="M82" s="4" t="s">
        <v>364</v>
      </c>
      <c r="N82">
        <v>0.2</v>
      </c>
    </row>
    <row r="83" spans="12:14" x14ac:dyDescent="0.2">
      <c r="L83" s="1">
        <v>7</v>
      </c>
      <c r="M83" t="s">
        <v>261</v>
      </c>
      <c r="N83">
        <v>0.2</v>
      </c>
    </row>
    <row r="84" spans="12:14" ht="17" x14ac:dyDescent="0.2">
      <c r="L84" s="1">
        <v>7</v>
      </c>
      <c r="M84" s="4" t="s">
        <v>404</v>
      </c>
      <c r="N84">
        <v>0.2</v>
      </c>
    </row>
    <row r="85" spans="12:14" ht="17" x14ac:dyDescent="0.2">
      <c r="L85" s="1">
        <v>7</v>
      </c>
      <c r="M85" s="4" t="s">
        <v>405</v>
      </c>
      <c r="N85">
        <v>0.2</v>
      </c>
    </row>
    <row r="86" spans="12:14" ht="17" x14ac:dyDescent="0.2">
      <c r="L86" s="1">
        <v>9</v>
      </c>
      <c r="M86" s="4" t="s">
        <v>258</v>
      </c>
      <c r="N86">
        <v>0</v>
      </c>
    </row>
    <row r="87" spans="12:14" ht="17" x14ac:dyDescent="0.2">
      <c r="L87" s="1">
        <v>9</v>
      </c>
      <c r="M87" s="4" t="s">
        <v>400</v>
      </c>
      <c r="N87">
        <v>0</v>
      </c>
    </row>
    <row r="88" spans="12:14" ht="17" x14ac:dyDescent="0.2">
      <c r="L88" s="1">
        <v>9</v>
      </c>
      <c r="M88" s="4" t="s">
        <v>259</v>
      </c>
      <c r="N88">
        <v>0.2</v>
      </c>
    </row>
    <row r="89" spans="12:14" ht="17" x14ac:dyDescent="0.2">
      <c r="L89" s="1">
        <v>9</v>
      </c>
      <c r="M89" s="4" t="s">
        <v>268</v>
      </c>
      <c r="N89">
        <v>0.2</v>
      </c>
    </row>
    <row r="90" spans="12:14" ht="17" x14ac:dyDescent="0.2">
      <c r="L90" s="1">
        <v>9</v>
      </c>
      <c r="M90" s="4" t="s">
        <v>306</v>
      </c>
      <c r="N90">
        <v>0.2</v>
      </c>
    </row>
    <row r="91" spans="12:14" ht="17" x14ac:dyDescent="0.2">
      <c r="L91" s="1">
        <v>9</v>
      </c>
      <c r="M91" s="4" t="s">
        <v>305</v>
      </c>
      <c r="N91">
        <v>0.2</v>
      </c>
    </row>
    <row r="92" spans="12:14" x14ac:dyDescent="0.2">
      <c r="L92" s="1">
        <v>9</v>
      </c>
      <c r="M92" t="s">
        <v>260</v>
      </c>
      <c r="N92">
        <v>0.2</v>
      </c>
    </row>
    <row r="93" spans="12:14" ht="17" x14ac:dyDescent="0.2">
      <c r="L93" s="1">
        <v>9</v>
      </c>
      <c r="M93" s="4" t="s">
        <v>309</v>
      </c>
      <c r="N93">
        <v>0.2</v>
      </c>
    </row>
    <row r="94" spans="12:14" ht="17" x14ac:dyDescent="0.2">
      <c r="L94" s="1">
        <v>9</v>
      </c>
      <c r="M94" s="4" t="s">
        <v>342</v>
      </c>
      <c r="N94">
        <v>0.2</v>
      </c>
    </row>
    <row r="95" spans="12:14" ht="17" x14ac:dyDescent="0.2">
      <c r="L95" s="1">
        <v>9</v>
      </c>
      <c r="M95" s="4" t="s">
        <v>364</v>
      </c>
      <c r="N95">
        <v>0.2</v>
      </c>
    </row>
    <row r="96" spans="12:14" x14ac:dyDescent="0.2">
      <c r="L96" s="1">
        <v>9</v>
      </c>
      <c r="M96" t="s">
        <v>261</v>
      </c>
      <c r="N96">
        <v>0.2</v>
      </c>
    </row>
    <row r="97" spans="9:14" ht="17" x14ac:dyDescent="0.2">
      <c r="L97" s="1">
        <v>9</v>
      </c>
      <c r="M97" s="4" t="s">
        <v>404</v>
      </c>
      <c r="N97">
        <v>0.2</v>
      </c>
    </row>
    <row r="98" spans="9:14" ht="17" x14ac:dyDescent="0.2">
      <c r="L98" s="1">
        <v>9</v>
      </c>
      <c r="M98" s="4" t="s">
        <v>405</v>
      </c>
      <c r="N98">
        <v>0.2</v>
      </c>
    </row>
    <row r="99" spans="9:14" ht="17" x14ac:dyDescent="0.2">
      <c r="L99" s="1">
        <v>10</v>
      </c>
      <c r="M99" s="4" t="s">
        <v>258</v>
      </c>
      <c r="N99">
        <v>0.5</v>
      </c>
    </row>
    <row r="100" spans="9:14" ht="17" x14ac:dyDescent="0.2">
      <c r="L100" s="1">
        <v>10</v>
      </c>
      <c r="M100" s="4" t="s">
        <v>400</v>
      </c>
      <c r="N100">
        <v>0.5</v>
      </c>
    </row>
    <row r="101" spans="9:14" ht="17" x14ac:dyDescent="0.2">
      <c r="L101" s="1">
        <v>10</v>
      </c>
      <c r="M101" s="4" t="s">
        <v>259</v>
      </c>
      <c r="N101">
        <v>0.5</v>
      </c>
    </row>
    <row r="102" spans="9:14" ht="17" x14ac:dyDescent="0.2">
      <c r="L102" s="1">
        <v>10</v>
      </c>
      <c r="M102" s="4" t="s">
        <v>268</v>
      </c>
      <c r="N102">
        <v>0.5</v>
      </c>
    </row>
    <row r="103" spans="9:14" ht="17" x14ac:dyDescent="0.2">
      <c r="L103" s="1">
        <v>10</v>
      </c>
      <c r="M103" s="4" t="s">
        <v>306</v>
      </c>
      <c r="N103">
        <v>0.5</v>
      </c>
    </row>
    <row r="104" spans="9:14" ht="17" x14ac:dyDescent="0.2">
      <c r="L104" s="1">
        <v>10</v>
      </c>
      <c r="M104" s="4" t="s">
        <v>305</v>
      </c>
      <c r="N104">
        <v>0.5</v>
      </c>
    </row>
    <row r="105" spans="9:14" x14ac:dyDescent="0.2">
      <c r="L105" s="1">
        <v>10</v>
      </c>
      <c r="M105" t="s">
        <v>260</v>
      </c>
      <c r="N105">
        <v>0</v>
      </c>
    </row>
    <row r="106" spans="9:14" ht="17" x14ac:dyDescent="0.2">
      <c r="L106" s="1">
        <v>10</v>
      </c>
      <c r="M106" s="4" t="s">
        <v>309</v>
      </c>
      <c r="N106">
        <v>0</v>
      </c>
    </row>
    <row r="107" spans="9:14" ht="17" x14ac:dyDescent="0.2">
      <c r="L107" s="1">
        <v>10</v>
      </c>
      <c r="M107" s="4" t="s">
        <v>342</v>
      </c>
      <c r="N107">
        <v>0</v>
      </c>
    </row>
    <row r="108" spans="9:14" ht="17" x14ac:dyDescent="0.2">
      <c r="L108" s="1">
        <v>10</v>
      </c>
      <c r="M108" s="4" t="s">
        <v>364</v>
      </c>
      <c r="N108">
        <v>0</v>
      </c>
    </row>
    <row r="109" spans="9:14" x14ac:dyDescent="0.2">
      <c r="L109" s="1">
        <v>10</v>
      </c>
      <c r="M109" t="s">
        <v>261</v>
      </c>
      <c r="N109">
        <v>0</v>
      </c>
    </row>
    <row r="110" spans="9:14" ht="17" x14ac:dyDescent="0.2">
      <c r="L110" s="1">
        <v>10</v>
      </c>
      <c r="M110" s="4" t="s">
        <v>404</v>
      </c>
      <c r="N110">
        <v>0.5</v>
      </c>
    </row>
    <row r="111" spans="9:14" ht="17" x14ac:dyDescent="0.2">
      <c r="L111" s="1">
        <v>10</v>
      </c>
      <c r="M111" s="4" t="s">
        <v>405</v>
      </c>
      <c r="N111">
        <v>0</v>
      </c>
    </row>
    <row r="112" spans="9:14" ht="17" x14ac:dyDescent="0.2">
      <c r="I112" s="1"/>
      <c r="L112" s="1" t="s">
        <v>1</v>
      </c>
      <c r="M112" s="4" t="s">
        <v>258</v>
      </c>
      <c r="N112">
        <v>0</v>
      </c>
    </row>
    <row r="113" spans="9:14" ht="17" x14ac:dyDescent="0.2">
      <c r="I113" s="1"/>
      <c r="L113" s="1" t="s">
        <v>1</v>
      </c>
      <c r="M113" s="4" t="s">
        <v>400</v>
      </c>
      <c r="N113">
        <v>0</v>
      </c>
    </row>
    <row r="114" spans="9:14" ht="17" x14ac:dyDescent="0.2">
      <c r="I114" s="1"/>
      <c r="L114" s="1" t="s">
        <v>1</v>
      </c>
      <c r="M114" s="4" t="s">
        <v>259</v>
      </c>
      <c r="N114">
        <v>0</v>
      </c>
    </row>
    <row r="115" spans="9:14" ht="17" x14ac:dyDescent="0.2">
      <c r="I115" s="1"/>
      <c r="L115" s="1" t="s">
        <v>1</v>
      </c>
      <c r="M115" s="4" t="s">
        <v>268</v>
      </c>
      <c r="N115">
        <v>0</v>
      </c>
    </row>
    <row r="116" spans="9:14" ht="17" x14ac:dyDescent="0.2">
      <c r="I116" s="1"/>
      <c r="L116" s="1" t="s">
        <v>1</v>
      </c>
      <c r="M116" s="4" t="s">
        <v>306</v>
      </c>
      <c r="N116">
        <v>0</v>
      </c>
    </row>
    <row r="117" spans="9:14" ht="17" x14ac:dyDescent="0.2">
      <c r="L117" s="1" t="s">
        <v>1</v>
      </c>
      <c r="M117" s="4" t="s">
        <v>305</v>
      </c>
      <c r="N117">
        <v>0</v>
      </c>
    </row>
    <row r="118" spans="9:14" x14ac:dyDescent="0.2">
      <c r="L118" s="1" t="s">
        <v>1</v>
      </c>
      <c r="M118" t="s">
        <v>260</v>
      </c>
      <c r="N118">
        <v>1</v>
      </c>
    </row>
    <row r="119" spans="9:14" ht="17" x14ac:dyDescent="0.2">
      <c r="L119" s="1" t="s">
        <v>1</v>
      </c>
      <c r="M119" s="4" t="s">
        <v>309</v>
      </c>
      <c r="N119">
        <v>1</v>
      </c>
    </row>
    <row r="120" spans="9:14" ht="17" x14ac:dyDescent="0.2">
      <c r="L120" s="1" t="s">
        <v>1</v>
      </c>
      <c r="M120" s="4" t="s">
        <v>342</v>
      </c>
      <c r="N120">
        <v>1</v>
      </c>
    </row>
    <row r="121" spans="9:14" ht="17" x14ac:dyDescent="0.2">
      <c r="L121" s="1" t="s">
        <v>1</v>
      </c>
      <c r="M121" s="4" t="s">
        <v>364</v>
      </c>
      <c r="N121">
        <v>1</v>
      </c>
    </row>
    <row r="122" spans="9:14" x14ac:dyDescent="0.2">
      <c r="L122" s="1" t="s">
        <v>1</v>
      </c>
      <c r="M122" t="s">
        <v>261</v>
      </c>
      <c r="N122">
        <v>1</v>
      </c>
    </row>
    <row r="123" spans="9:14" ht="17" x14ac:dyDescent="0.2">
      <c r="L123" s="1" t="s">
        <v>1</v>
      </c>
      <c r="M123" s="4" t="s">
        <v>404</v>
      </c>
      <c r="N123">
        <v>0</v>
      </c>
    </row>
    <row r="124" spans="9:14" ht="17" x14ac:dyDescent="0.2">
      <c r="L124" s="1" t="s">
        <v>1</v>
      </c>
      <c r="M124" s="4" t="s">
        <v>405</v>
      </c>
      <c r="N124">
        <v>1</v>
      </c>
    </row>
    <row r="125" spans="9:14" ht="17" x14ac:dyDescent="0.2">
      <c r="L125" s="1" t="s">
        <v>2</v>
      </c>
      <c r="M125" s="4" t="s">
        <v>258</v>
      </c>
      <c r="N125">
        <v>0</v>
      </c>
    </row>
    <row r="126" spans="9:14" ht="17" x14ac:dyDescent="0.2">
      <c r="L126" s="1" t="s">
        <v>2</v>
      </c>
      <c r="M126" s="4" t="s">
        <v>400</v>
      </c>
      <c r="N126">
        <v>0</v>
      </c>
    </row>
    <row r="127" spans="9:14" ht="17" x14ac:dyDescent="0.2">
      <c r="L127" s="1" t="s">
        <v>2</v>
      </c>
      <c r="M127" s="4" t="s">
        <v>259</v>
      </c>
      <c r="N127">
        <v>0</v>
      </c>
    </row>
    <row r="128" spans="9:14" ht="17" x14ac:dyDescent="0.2">
      <c r="L128" s="1" t="s">
        <v>2</v>
      </c>
      <c r="M128" s="4" t="s">
        <v>268</v>
      </c>
      <c r="N128">
        <v>0</v>
      </c>
    </row>
    <row r="129" spans="12:14" ht="17" x14ac:dyDescent="0.2">
      <c r="L129" s="1" t="s">
        <v>2</v>
      </c>
      <c r="M129" s="4" t="s">
        <v>306</v>
      </c>
      <c r="N129">
        <v>0</v>
      </c>
    </row>
    <row r="130" spans="12:14" ht="17" x14ac:dyDescent="0.2">
      <c r="L130" s="1" t="s">
        <v>2</v>
      </c>
      <c r="M130" s="4" t="s">
        <v>305</v>
      </c>
      <c r="N130">
        <v>0</v>
      </c>
    </row>
    <row r="131" spans="12:14" x14ac:dyDescent="0.2">
      <c r="L131" s="1" t="s">
        <v>2</v>
      </c>
      <c r="M131" t="s">
        <v>260</v>
      </c>
      <c r="N131">
        <v>0.5</v>
      </c>
    </row>
    <row r="132" spans="12:14" ht="17" x14ac:dyDescent="0.2">
      <c r="L132" s="1" t="s">
        <v>2</v>
      </c>
      <c r="M132" s="4" t="s">
        <v>309</v>
      </c>
      <c r="N132">
        <v>0.5</v>
      </c>
    </row>
    <row r="133" spans="12:14" ht="17" x14ac:dyDescent="0.2">
      <c r="L133" s="1" t="s">
        <v>2</v>
      </c>
      <c r="M133" s="4" t="s">
        <v>342</v>
      </c>
      <c r="N133">
        <v>0.5</v>
      </c>
    </row>
    <row r="134" spans="12:14" ht="17" x14ac:dyDescent="0.2">
      <c r="L134" s="1" t="s">
        <v>2</v>
      </c>
      <c r="M134" s="4" t="s">
        <v>364</v>
      </c>
      <c r="N134">
        <v>0.5</v>
      </c>
    </row>
    <row r="135" spans="12:14" x14ac:dyDescent="0.2">
      <c r="L135" s="1" t="s">
        <v>2</v>
      </c>
      <c r="M135" t="s">
        <v>261</v>
      </c>
      <c r="N135">
        <v>0.5</v>
      </c>
    </row>
    <row r="136" spans="12:14" ht="17" x14ac:dyDescent="0.2">
      <c r="L136" s="1" t="s">
        <v>2</v>
      </c>
      <c r="M136" s="4" t="s">
        <v>404</v>
      </c>
      <c r="N136">
        <v>0</v>
      </c>
    </row>
    <row r="137" spans="12:14" ht="17" x14ac:dyDescent="0.2">
      <c r="L137" s="1" t="s">
        <v>2</v>
      </c>
      <c r="M137" s="4" t="s">
        <v>405</v>
      </c>
      <c r="N137">
        <v>0.5</v>
      </c>
    </row>
    <row r="138" spans="12:14" ht="17" x14ac:dyDescent="0.2">
      <c r="L138" s="1" t="s">
        <v>3</v>
      </c>
      <c r="M138" s="4" t="s">
        <v>258</v>
      </c>
      <c r="N138">
        <v>1</v>
      </c>
    </row>
    <row r="139" spans="12:14" ht="17" x14ac:dyDescent="0.2">
      <c r="L139" s="1" t="s">
        <v>3</v>
      </c>
      <c r="M139" s="4" t="s">
        <v>400</v>
      </c>
      <c r="N139">
        <v>1</v>
      </c>
    </row>
    <row r="140" spans="12:14" ht="17" x14ac:dyDescent="0.2">
      <c r="L140" s="1" t="s">
        <v>3</v>
      </c>
      <c r="M140" s="4" t="s">
        <v>259</v>
      </c>
      <c r="N140">
        <v>1</v>
      </c>
    </row>
    <row r="141" spans="12:14" ht="17" x14ac:dyDescent="0.2">
      <c r="L141" s="1" t="s">
        <v>3</v>
      </c>
      <c r="M141" s="4" t="s">
        <v>268</v>
      </c>
      <c r="N141">
        <v>1</v>
      </c>
    </row>
    <row r="142" spans="12:14" ht="17" x14ac:dyDescent="0.2">
      <c r="L142" s="1" t="s">
        <v>3</v>
      </c>
      <c r="M142" s="4" t="s">
        <v>306</v>
      </c>
      <c r="N142">
        <v>1</v>
      </c>
    </row>
    <row r="143" spans="12:14" ht="17" x14ac:dyDescent="0.2">
      <c r="L143" s="1" t="s">
        <v>3</v>
      </c>
      <c r="M143" s="4" t="s">
        <v>305</v>
      </c>
      <c r="N143">
        <v>1</v>
      </c>
    </row>
    <row r="144" spans="12:14" x14ac:dyDescent="0.2">
      <c r="L144" s="1" t="s">
        <v>3</v>
      </c>
      <c r="M144" t="s">
        <v>260</v>
      </c>
      <c r="N144">
        <v>1</v>
      </c>
    </row>
    <row r="145" spans="12:14" ht="17" x14ac:dyDescent="0.2">
      <c r="L145" s="1" t="s">
        <v>3</v>
      </c>
      <c r="M145" s="4" t="s">
        <v>309</v>
      </c>
      <c r="N145">
        <v>1</v>
      </c>
    </row>
    <row r="146" spans="12:14" ht="17" x14ac:dyDescent="0.2">
      <c r="L146" s="1" t="s">
        <v>3</v>
      </c>
      <c r="M146" s="4" t="s">
        <v>342</v>
      </c>
      <c r="N146">
        <v>1</v>
      </c>
    </row>
    <row r="147" spans="12:14" ht="17" x14ac:dyDescent="0.2">
      <c r="L147" s="1" t="s">
        <v>3</v>
      </c>
      <c r="M147" s="4" t="s">
        <v>364</v>
      </c>
      <c r="N147">
        <v>1</v>
      </c>
    </row>
    <row r="148" spans="12:14" x14ac:dyDescent="0.2">
      <c r="L148" s="1" t="s">
        <v>3</v>
      </c>
      <c r="M148" t="s">
        <v>261</v>
      </c>
      <c r="N148">
        <v>1</v>
      </c>
    </row>
    <row r="149" spans="12:14" ht="17" x14ac:dyDescent="0.2">
      <c r="L149" s="1" t="s">
        <v>3</v>
      </c>
      <c r="M149" s="4" t="s">
        <v>404</v>
      </c>
      <c r="N149">
        <v>1</v>
      </c>
    </row>
    <row r="150" spans="12:14" ht="17" x14ac:dyDescent="0.2">
      <c r="L150" s="1" t="s">
        <v>3</v>
      </c>
      <c r="M150" s="4" t="s">
        <v>405</v>
      </c>
      <c r="N150">
        <v>1</v>
      </c>
    </row>
    <row r="151" spans="12:14" ht="17" x14ac:dyDescent="0.2">
      <c r="L151" s="1" t="s">
        <v>4</v>
      </c>
      <c r="M151" s="4" t="s">
        <v>258</v>
      </c>
      <c r="N151">
        <v>1</v>
      </c>
    </row>
    <row r="152" spans="12:14" ht="17" x14ac:dyDescent="0.2">
      <c r="L152" s="1" t="s">
        <v>4</v>
      </c>
      <c r="M152" s="4" t="s">
        <v>400</v>
      </c>
      <c r="N152">
        <v>1</v>
      </c>
    </row>
    <row r="153" spans="12:14" ht="17" x14ac:dyDescent="0.2">
      <c r="L153" s="1" t="s">
        <v>4</v>
      </c>
      <c r="M153" s="4" t="s">
        <v>259</v>
      </c>
      <c r="N153">
        <v>1</v>
      </c>
    </row>
    <row r="154" spans="12:14" ht="17" x14ac:dyDescent="0.2">
      <c r="L154" s="1" t="s">
        <v>4</v>
      </c>
      <c r="M154" s="4" t="s">
        <v>268</v>
      </c>
      <c r="N154">
        <v>1</v>
      </c>
    </row>
    <row r="155" spans="12:14" ht="17" x14ac:dyDescent="0.2">
      <c r="L155" s="1" t="s">
        <v>4</v>
      </c>
      <c r="M155" s="4" t="s">
        <v>306</v>
      </c>
      <c r="N155">
        <v>1</v>
      </c>
    </row>
    <row r="156" spans="12:14" ht="17" x14ac:dyDescent="0.2">
      <c r="L156" s="1" t="s">
        <v>4</v>
      </c>
      <c r="M156" s="4" t="s">
        <v>305</v>
      </c>
      <c r="N156">
        <v>1</v>
      </c>
    </row>
    <row r="157" spans="12:14" x14ac:dyDescent="0.2">
      <c r="L157" s="1" t="s">
        <v>4</v>
      </c>
      <c r="M157" t="s">
        <v>260</v>
      </c>
      <c r="N157">
        <v>1</v>
      </c>
    </row>
    <row r="158" spans="12:14" ht="17" x14ac:dyDescent="0.2">
      <c r="L158" s="1" t="s">
        <v>4</v>
      </c>
      <c r="M158" s="4" t="s">
        <v>309</v>
      </c>
      <c r="N158">
        <v>1</v>
      </c>
    </row>
    <row r="159" spans="12:14" ht="17" x14ac:dyDescent="0.2">
      <c r="L159" s="1" t="s">
        <v>4</v>
      </c>
      <c r="M159" s="4" t="s">
        <v>342</v>
      </c>
      <c r="N159">
        <v>1</v>
      </c>
    </row>
    <row r="160" spans="12:14" ht="17" x14ac:dyDescent="0.2">
      <c r="L160" s="1" t="s">
        <v>4</v>
      </c>
      <c r="M160" s="4" t="s">
        <v>364</v>
      </c>
      <c r="N160">
        <v>1</v>
      </c>
    </row>
    <row r="161" spans="12:14" x14ac:dyDescent="0.2">
      <c r="L161" s="1" t="s">
        <v>4</v>
      </c>
      <c r="M161" t="s">
        <v>261</v>
      </c>
      <c r="N161">
        <v>1</v>
      </c>
    </row>
    <row r="162" spans="12:14" ht="17" x14ac:dyDescent="0.2">
      <c r="L162" s="1" t="s">
        <v>4</v>
      </c>
      <c r="M162" s="4" t="s">
        <v>404</v>
      </c>
      <c r="N162">
        <v>1</v>
      </c>
    </row>
    <row r="163" spans="12:14" ht="17" x14ac:dyDescent="0.2">
      <c r="L163" s="1" t="s">
        <v>4</v>
      </c>
      <c r="M163" s="4" t="s">
        <v>405</v>
      </c>
      <c r="N163">
        <v>1</v>
      </c>
    </row>
    <row r="164" spans="12:14" ht="17" x14ac:dyDescent="0.2">
      <c r="L164" s="1" t="s">
        <v>5</v>
      </c>
      <c r="M164" s="4" t="s">
        <v>258</v>
      </c>
      <c r="N164">
        <v>0.5</v>
      </c>
    </row>
    <row r="165" spans="12:14" ht="17" x14ac:dyDescent="0.2">
      <c r="L165" s="1" t="s">
        <v>5</v>
      </c>
      <c r="M165" s="4" t="s">
        <v>400</v>
      </c>
      <c r="N165">
        <v>0.5</v>
      </c>
    </row>
    <row r="166" spans="12:14" ht="17" x14ac:dyDescent="0.2">
      <c r="L166" s="1" t="s">
        <v>5</v>
      </c>
      <c r="M166" s="4" t="s">
        <v>259</v>
      </c>
      <c r="N166">
        <v>0.5</v>
      </c>
    </row>
    <row r="167" spans="12:14" ht="17" x14ac:dyDescent="0.2">
      <c r="L167" s="1" t="s">
        <v>5</v>
      </c>
      <c r="M167" s="4" t="s">
        <v>268</v>
      </c>
      <c r="N167">
        <v>0.5</v>
      </c>
    </row>
    <row r="168" spans="12:14" ht="17" x14ac:dyDescent="0.2">
      <c r="L168" s="1" t="s">
        <v>5</v>
      </c>
      <c r="M168" s="4" t="s">
        <v>306</v>
      </c>
      <c r="N168">
        <v>0.5</v>
      </c>
    </row>
    <row r="169" spans="12:14" ht="17" x14ac:dyDescent="0.2">
      <c r="L169" s="1" t="s">
        <v>5</v>
      </c>
      <c r="M169" s="4" t="s">
        <v>305</v>
      </c>
      <c r="N169">
        <v>0.5</v>
      </c>
    </row>
    <row r="170" spans="12:14" x14ac:dyDescent="0.2">
      <c r="L170" s="1" t="s">
        <v>5</v>
      </c>
      <c r="M170" t="s">
        <v>260</v>
      </c>
      <c r="N170">
        <v>0.5</v>
      </c>
    </row>
    <row r="171" spans="12:14" ht="17" x14ac:dyDescent="0.2">
      <c r="L171" s="1" t="s">
        <v>5</v>
      </c>
      <c r="M171" s="4" t="s">
        <v>309</v>
      </c>
      <c r="N171">
        <v>0.5</v>
      </c>
    </row>
    <row r="172" spans="12:14" ht="17" x14ac:dyDescent="0.2">
      <c r="L172" s="1" t="s">
        <v>5</v>
      </c>
      <c r="M172" s="4" t="s">
        <v>342</v>
      </c>
      <c r="N172">
        <v>0.5</v>
      </c>
    </row>
    <row r="173" spans="12:14" ht="17" x14ac:dyDescent="0.2">
      <c r="L173" s="1" t="s">
        <v>5</v>
      </c>
      <c r="M173" s="4" t="s">
        <v>364</v>
      </c>
      <c r="N173">
        <v>0.5</v>
      </c>
    </row>
    <row r="174" spans="12:14" x14ac:dyDescent="0.2">
      <c r="L174" s="1" t="s">
        <v>5</v>
      </c>
      <c r="M174" t="s">
        <v>261</v>
      </c>
      <c r="N174">
        <v>0.5</v>
      </c>
    </row>
    <row r="175" spans="12:14" ht="17" x14ac:dyDescent="0.2">
      <c r="L175" s="1" t="s">
        <v>5</v>
      </c>
      <c r="M175" s="4" t="s">
        <v>404</v>
      </c>
      <c r="N175">
        <v>0.5</v>
      </c>
    </row>
    <row r="176" spans="12:14" ht="17" x14ac:dyDescent="0.2">
      <c r="L176" s="1" t="s">
        <v>5</v>
      </c>
      <c r="M176" s="4" t="s">
        <v>405</v>
      </c>
      <c r="N176">
        <v>0.5</v>
      </c>
    </row>
  </sheetData>
  <pageMargins left="0.7" right="0.7" top="0.75" bottom="0.75" header="0.3" footer="0.3"/>
  <pageSetup paperSize="9"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F7B9C-B64C-B040-9016-75D861CB1692}">
  <sheetPr codeName="Feuil5"/>
  <dimension ref="A1:H213"/>
  <sheetViews>
    <sheetView topLeftCell="A52" zoomScale="120" zoomScaleNormal="120" workbookViewId="0">
      <selection activeCell="D214" sqref="D214:I214"/>
    </sheetView>
  </sheetViews>
  <sheetFormatPr baseColWidth="10" defaultRowHeight="16" x14ac:dyDescent="0.2"/>
  <cols>
    <col min="2" max="2" width="33.83203125" customWidth="1"/>
    <col min="4" max="4" width="10.83203125" style="7"/>
    <col min="5" max="5" width="29" customWidth="1"/>
    <col min="6" max="6" width="10.83203125" style="6"/>
    <col min="7" max="7" width="64" customWidth="1"/>
  </cols>
  <sheetData>
    <row r="1" spans="2:8" x14ac:dyDescent="0.2">
      <c r="D1" s="3" t="s">
        <v>262</v>
      </c>
      <c r="E1" s="3" t="s">
        <v>9</v>
      </c>
      <c r="F1" s="5" t="s">
        <v>8</v>
      </c>
      <c r="G1" s="3" t="s">
        <v>7</v>
      </c>
    </row>
    <row r="2" spans="2:8" ht="17" x14ac:dyDescent="0.2">
      <c r="B2" s="1" t="s">
        <v>6</v>
      </c>
      <c r="C2" s="1"/>
      <c r="D2" s="7">
        <v>2</v>
      </c>
      <c r="E2" s="4" t="s">
        <v>258</v>
      </c>
      <c r="F2" s="6" t="s">
        <v>10</v>
      </c>
      <c r="G2" t="s">
        <v>11</v>
      </c>
      <c r="H2" t="str">
        <f>D2 &amp; "_" &amp; E2</f>
        <v>2_2ème Degré TTR</v>
      </c>
    </row>
    <row r="3" spans="2:8" ht="17" x14ac:dyDescent="0.2">
      <c r="B3" s="1">
        <v>1</v>
      </c>
      <c r="C3" s="1"/>
      <c r="D3" s="7">
        <v>2</v>
      </c>
      <c r="E3" s="4" t="s">
        <v>258</v>
      </c>
      <c r="F3" s="6" t="s">
        <v>12</v>
      </c>
      <c r="G3" t="s">
        <v>13</v>
      </c>
      <c r="H3" t="str">
        <f t="shared" ref="H3:H20" si="0">D3 &amp; "_" &amp; E3</f>
        <v>2_2ème Degré TTR</v>
      </c>
    </row>
    <row r="4" spans="2:8" ht="17" x14ac:dyDescent="0.2">
      <c r="B4" s="1">
        <v>2</v>
      </c>
      <c r="C4" s="1"/>
      <c r="D4" s="7">
        <v>6</v>
      </c>
      <c r="E4" s="4" t="s">
        <v>258</v>
      </c>
      <c r="F4" s="6" t="s">
        <v>14</v>
      </c>
      <c r="G4" t="s">
        <v>15</v>
      </c>
      <c r="H4" t="str">
        <f t="shared" si="0"/>
        <v>6_2ème Degré TTR</v>
      </c>
    </row>
    <row r="5" spans="2:8" ht="17" x14ac:dyDescent="0.2">
      <c r="B5" s="1">
        <v>3</v>
      </c>
      <c r="C5" s="1"/>
      <c r="D5" s="7">
        <v>6</v>
      </c>
      <c r="E5" s="4" t="s">
        <v>258</v>
      </c>
      <c r="F5" s="6" t="s">
        <v>16</v>
      </c>
      <c r="G5" t="s">
        <v>17</v>
      </c>
      <c r="H5" t="str">
        <f t="shared" si="0"/>
        <v>6_2ème Degré TTR</v>
      </c>
    </row>
    <row r="6" spans="2:8" ht="17" x14ac:dyDescent="0.2">
      <c r="B6" s="1">
        <v>4</v>
      </c>
      <c r="C6" s="1"/>
      <c r="D6" s="7">
        <v>6</v>
      </c>
      <c r="E6" s="4" t="s">
        <v>258</v>
      </c>
      <c r="F6" s="6" t="s">
        <v>18</v>
      </c>
      <c r="G6" t="s">
        <v>19</v>
      </c>
      <c r="H6" t="str">
        <f t="shared" si="0"/>
        <v>6_2ème Degré TTR</v>
      </c>
    </row>
    <row r="7" spans="2:8" ht="17" x14ac:dyDescent="0.2">
      <c r="B7" s="1">
        <v>5</v>
      </c>
      <c r="C7" s="1"/>
      <c r="D7" s="7">
        <v>8</v>
      </c>
      <c r="E7" s="4" t="s">
        <v>258</v>
      </c>
      <c r="F7" s="6" t="s">
        <v>20</v>
      </c>
      <c r="G7" t="s">
        <v>21</v>
      </c>
      <c r="H7" t="str">
        <f t="shared" si="0"/>
        <v>8_2ème Degré TTR</v>
      </c>
    </row>
    <row r="8" spans="2:8" ht="17" x14ac:dyDescent="0.2">
      <c r="B8" s="1">
        <v>6</v>
      </c>
      <c r="C8" s="1"/>
      <c r="D8" s="7">
        <v>8</v>
      </c>
      <c r="E8" s="4" t="s">
        <v>258</v>
      </c>
      <c r="F8" s="6" t="s">
        <v>22</v>
      </c>
      <c r="G8" t="s">
        <v>23</v>
      </c>
      <c r="H8" t="str">
        <f t="shared" si="0"/>
        <v>8_2ème Degré TTR</v>
      </c>
    </row>
    <row r="9" spans="2:8" ht="17" x14ac:dyDescent="0.2">
      <c r="B9" s="1">
        <v>7</v>
      </c>
      <c r="C9" s="1"/>
      <c r="D9" s="7">
        <v>8</v>
      </c>
      <c r="E9" s="4" t="s">
        <v>258</v>
      </c>
      <c r="F9" s="6" t="s">
        <v>24</v>
      </c>
      <c r="G9" t="s">
        <v>25</v>
      </c>
      <c r="H9" t="str">
        <f t="shared" si="0"/>
        <v>8_2ème Degré TTR</v>
      </c>
    </row>
    <row r="10" spans="2:8" ht="17" x14ac:dyDescent="0.2">
      <c r="B10" s="1">
        <v>8</v>
      </c>
      <c r="C10" s="1"/>
      <c r="D10" s="7">
        <v>9</v>
      </c>
      <c r="E10" s="4" t="s">
        <v>258</v>
      </c>
      <c r="F10" s="6" t="s">
        <v>26</v>
      </c>
      <c r="G10" t="s">
        <v>27</v>
      </c>
      <c r="H10" t="str">
        <f t="shared" si="0"/>
        <v>9_2ème Degré TTR</v>
      </c>
    </row>
    <row r="11" spans="2:8" ht="17" x14ac:dyDescent="0.2">
      <c r="B11" s="1">
        <v>9</v>
      </c>
      <c r="C11" s="1"/>
      <c r="D11" s="7">
        <v>9</v>
      </c>
      <c r="E11" s="4" t="s">
        <v>258</v>
      </c>
      <c r="F11" s="6" t="s">
        <v>28</v>
      </c>
      <c r="G11" t="s">
        <v>29</v>
      </c>
      <c r="H11" t="str">
        <f t="shared" si="0"/>
        <v>9_2ème Degré TTR</v>
      </c>
    </row>
    <row r="12" spans="2:8" ht="17" x14ac:dyDescent="0.2">
      <c r="B12" s="1">
        <v>10</v>
      </c>
      <c r="C12" s="1"/>
      <c r="D12" s="7">
        <v>10</v>
      </c>
      <c r="E12" s="4" t="s">
        <v>258</v>
      </c>
      <c r="F12" s="6" t="s">
        <v>30</v>
      </c>
      <c r="G12" t="s">
        <v>31</v>
      </c>
      <c r="H12" t="str">
        <f t="shared" si="0"/>
        <v>10_2ème Degré TTR</v>
      </c>
    </row>
    <row r="13" spans="2:8" ht="17" x14ac:dyDescent="0.2">
      <c r="B13" s="1" t="s">
        <v>2</v>
      </c>
      <c r="C13" s="1"/>
      <c r="D13" s="7">
        <v>10</v>
      </c>
      <c r="E13" s="4" t="s">
        <v>258</v>
      </c>
      <c r="F13" s="6" t="s">
        <v>32</v>
      </c>
      <c r="G13" t="s">
        <v>33</v>
      </c>
      <c r="H13" t="str">
        <f t="shared" si="0"/>
        <v>10_2ème Degré TTR</v>
      </c>
    </row>
    <row r="14" spans="2:8" ht="17" x14ac:dyDescent="0.2">
      <c r="B14" s="1" t="s">
        <v>3</v>
      </c>
      <c r="C14" s="1"/>
      <c r="D14" s="7">
        <v>10</v>
      </c>
      <c r="E14" s="4" t="s">
        <v>258</v>
      </c>
      <c r="F14" s="6" t="s">
        <v>34</v>
      </c>
      <c r="G14" t="s">
        <v>35</v>
      </c>
      <c r="H14" t="str">
        <f t="shared" si="0"/>
        <v>10_2ème Degré TTR</v>
      </c>
    </row>
    <row r="15" spans="2:8" ht="17" x14ac:dyDescent="0.2">
      <c r="B15" s="1" t="s">
        <v>4</v>
      </c>
      <c r="C15" s="1"/>
      <c r="D15" s="7">
        <v>2</v>
      </c>
      <c r="E15" s="4" t="s">
        <v>258</v>
      </c>
      <c r="F15" s="6" t="s">
        <v>10</v>
      </c>
      <c r="G15" t="s">
        <v>11</v>
      </c>
      <c r="H15" t="str">
        <f t="shared" si="0"/>
        <v>2_2ème Degré TTR</v>
      </c>
    </row>
    <row r="16" spans="2:8" ht="17" x14ac:dyDescent="0.2">
      <c r="B16" s="1" t="s">
        <v>5</v>
      </c>
      <c r="C16" s="1"/>
      <c r="D16" s="7">
        <v>6</v>
      </c>
      <c r="E16" s="4" t="s">
        <v>400</v>
      </c>
      <c r="F16" s="6" t="s">
        <v>14</v>
      </c>
      <c r="G16" t="s">
        <v>15</v>
      </c>
      <c r="H16" t="str">
        <f t="shared" si="0"/>
        <v>6_3ème Degré TTR</v>
      </c>
    </row>
    <row r="17" spans="2:8" ht="17" x14ac:dyDescent="0.2">
      <c r="B17" s="1" t="s">
        <v>412</v>
      </c>
      <c r="C17" s="1"/>
      <c r="D17" s="7">
        <v>6</v>
      </c>
      <c r="E17" s="4" t="s">
        <v>400</v>
      </c>
      <c r="F17" s="6" t="s">
        <v>16</v>
      </c>
      <c r="G17" t="s">
        <v>17</v>
      </c>
      <c r="H17" t="str">
        <f t="shared" si="0"/>
        <v>6_3ème Degré TTR</v>
      </c>
    </row>
    <row r="18" spans="2:8" ht="17" x14ac:dyDescent="0.2">
      <c r="B18" s="1" t="s">
        <v>402</v>
      </c>
      <c r="C18" s="1"/>
      <c r="D18" s="7">
        <v>6</v>
      </c>
      <c r="E18" s="4" t="s">
        <v>400</v>
      </c>
      <c r="F18" s="6" t="s">
        <v>18</v>
      </c>
      <c r="G18" t="s">
        <v>19</v>
      </c>
      <c r="H18" t="str">
        <f t="shared" si="0"/>
        <v>6_3ème Degré TTR</v>
      </c>
    </row>
    <row r="19" spans="2:8" ht="17" x14ac:dyDescent="0.2">
      <c r="B19" s="1" t="s">
        <v>402</v>
      </c>
      <c r="C19" s="1"/>
      <c r="D19" s="7">
        <v>7</v>
      </c>
      <c r="E19" s="4" t="s">
        <v>400</v>
      </c>
      <c r="F19" s="6" t="s">
        <v>36</v>
      </c>
      <c r="G19" t="s">
        <v>37</v>
      </c>
      <c r="H19" t="str">
        <f t="shared" si="0"/>
        <v>7_3ème Degré TTR</v>
      </c>
    </row>
    <row r="20" spans="2:8" ht="17" x14ac:dyDescent="0.2">
      <c r="D20" s="7">
        <v>8</v>
      </c>
      <c r="E20" s="4" t="s">
        <v>400</v>
      </c>
      <c r="F20" s="6" t="s">
        <v>20</v>
      </c>
      <c r="G20" t="s">
        <v>38</v>
      </c>
      <c r="H20" t="str">
        <f t="shared" si="0"/>
        <v>8_3ème Degré TTR</v>
      </c>
    </row>
    <row r="21" spans="2:8" ht="17" x14ac:dyDescent="0.2">
      <c r="B21" s="1" t="s">
        <v>6</v>
      </c>
      <c r="D21" s="7">
        <v>8</v>
      </c>
      <c r="E21" s="4" t="s">
        <v>400</v>
      </c>
      <c r="F21" s="6" t="s">
        <v>22</v>
      </c>
      <c r="G21" t="s">
        <v>23</v>
      </c>
      <c r="H21" t="str">
        <f t="shared" ref="H21:H84" si="1">D21 &amp; "_" &amp; E21</f>
        <v>8_3ème Degré TTR</v>
      </c>
    </row>
    <row r="22" spans="2:8" ht="17" customHeight="1" x14ac:dyDescent="0.2">
      <c r="B22" s="4" t="s">
        <v>258</v>
      </c>
      <c r="D22" s="7">
        <v>8</v>
      </c>
      <c r="E22" s="4" t="s">
        <v>400</v>
      </c>
      <c r="F22" s="6">
        <v>8404</v>
      </c>
      <c r="G22" t="s">
        <v>263</v>
      </c>
      <c r="H22" t="str">
        <f t="shared" si="1"/>
        <v>8_3ème Degré TTR</v>
      </c>
    </row>
    <row r="23" spans="2:8" ht="17" x14ac:dyDescent="0.2">
      <c r="B23" s="4" t="s">
        <v>259</v>
      </c>
      <c r="D23" s="7">
        <v>9</v>
      </c>
      <c r="E23" s="4" t="s">
        <v>400</v>
      </c>
      <c r="F23" s="6" t="s">
        <v>39</v>
      </c>
      <c r="G23" t="s">
        <v>40</v>
      </c>
      <c r="H23" t="str">
        <f t="shared" si="1"/>
        <v>9_3ème Degré TTR</v>
      </c>
    </row>
    <row r="24" spans="2:8" ht="17" x14ac:dyDescent="0.2">
      <c r="B24" t="s">
        <v>260</v>
      </c>
      <c r="D24" s="7">
        <v>9</v>
      </c>
      <c r="E24" s="4" t="s">
        <v>400</v>
      </c>
      <c r="F24" s="6" t="s">
        <v>26</v>
      </c>
      <c r="G24" t="s">
        <v>41</v>
      </c>
      <c r="H24" t="str">
        <f t="shared" si="1"/>
        <v>9_3ème Degré TTR</v>
      </c>
    </row>
    <row r="25" spans="2:8" ht="17" x14ac:dyDescent="0.2">
      <c r="B25" s="4" t="s">
        <v>268</v>
      </c>
      <c r="D25" s="7">
        <v>9</v>
      </c>
      <c r="E25" s="4" t="s">
        <v>400</v>
      </c>
      <c r="F25" s="6" t="s">
        <v>28</v>
      </c>
      <c r="G25" t="s">
        <v>29</v>
      </c>
      <c r="H25" t="str">
        <f t="shared" si="1"/>
        <v>9_3ème Degré TTR</v>
      </c>
    </row>
    <row r="26" spans="2:8" ht="17" customHeight="1" x14ac:dyDescent="0.2">
      <c r="B26" s="4" t="s">
        <v>309</v>
      </c>
      <c r="D26" s="7">
        <v>10</v>
      </c>
      <c r="E26" s="4" t="s">
        <v>400</v>
      </c>
      <c r="F26" s="6" t="s">
        <v>30</v>
      </c>
      <c r="G26" t="s">
        <v>31</v>
      </c>
      <c r="H26" t="str">
        <f t="shared" si="1"/>
        <v>10_3ème Degré TTR</v>
      </c>
    </row>
    <row r="27" spans="2:8" ht="17" x14ac:dyDescent="0.2">
      <c r="B27" s="4" t="s">
        <v>306</v>
      </c>
      <c r="D27" s="7">
        <v>10</v>
      </c>
      <c r="E27" s="4" t="s">
        <v>400</v>
      </c>
      <c r="F27" s="6" t="s">
        <v>32</v>
      </c>
      <c r="G27" t="s">
        <v>33</v>
      </c>
      <c r="H27" t="str">
        <f t="shared" si="1"/>
        <v>10_3ème Degré TTR</v>
      </c>
    </row>
    <row r="28" spans="2:8" ht="17" x14ac:dyDescent="0.2">
      <c r="B28" s="4" t="s">
        <v>342</v>
      </c>
      <c r="D28" s="7">
        <v>10</v>
      </c>
      <c r="E28" s="4" t="s">
        <v>400</v>
      </c>
      <c r="F28" s="6" t="s">
        <v>34</v>
      </c>
      <c r="G28" t="s">
        <v>35</v>
      </c>
      <c r="H28" t="str">
        <f t="shared" si="1"/>
        <v>10_3ème Degré TTR</v>
      </c>
    </row>
    <row r="29" spans="2:8" ht="17" x14ac:dyDescent="0.2">
      <c r="B29" s="4" t="s">
        <v>305</v>
      </c>
      <c r="D29" s="7">
        <v>1</v>
      </c>
      <c r="E29" s="4" t="s">
        <v>259</v>
      </c>
      <c r="F29" s="6" t="s">
        <v>42</v>
      </c>
      <c r="G29" t="s">
        <v>43</v>
      </c>
      <c r="H29" t="str">
        <f t="shared" si="1"/>
        <v>1_2ème Degré TQ</v>
      </c>
    </row>
    <row r="30" spans="2:8" ht="17" x14ac:dyDescent="0.2">
      <c r="B30" t="s">
        <v>261</v>
      </c>
      <c r="D30" s="7">
        <v>1</v>
      </c>
      <c r="E30" s="4" t="s">
        <v>259</v>
      </c>
      <c r="F30" s="6" t="s">
        <v>44</v>
      </c>
      <c r="G30" t="s">
        <v>45</v>
      </c>
      <c r="H30" t="str">
        <f t="shared" si="1"/>
        <v>1_2ème Degré TQ</v>
      </c>
    </row>
    <row r="31" spans="2:8" ht="17" x14ac:dyDescent="0.2">
      <c r="B31" s="4" t="s">
        <v>404</v>
      </c>
      <c r="D31" s="7">
        <v>1</v>
      </c>
      <c r="E31" s="4" t="s">
        <v>259</v>
      </c>
      <c r="F31" s="6" t="s">
        <v>46</v>
      </c>
      <c r="G31" t="s">
        <v>47</v>
      </c>
      <c r="H31" t="str">
        <f t="shared" si="1"/>
        <v>1_2ème Degré TQ</v>
      </c>
    </row>
    <row r="32" spans="2:8" ht="17" x14ac:dyDescent="0.2">
      <c r="B32" s="4" t="s">
        <v>405</v>
      </c>
      <c r="D32" s="7">
        <v>2</v>
      </c>
      <c r="E32" s="4" t="s">
        <v>259</v>
      </c>
      <c r="F32" s="6" t="s">
        <v>48</v>
      </c>
      <c r="G32" t="s">
        <v>49</v>
      </c>
      <c r="H32" t="str">
        <f t="shared" si="1"/>
        <v>2_2ème Degré TQ</v>
      </c>
    </row>
    <row r="33" spans="2:8" ht="17" x14ac:dyDescent="0.2">
      <c r="B33" s="4" t="s">
        <v>400</v>
      </c>
      <c r="D33" s="7">
        <v>2</v>
      </c>
      <c r="E33" s="4" t="s">
        <v>259</v>
      </c>
      <c r="F33" s="6" t="s">
        <v>50</v>
      </c>
      <c r="G33" t="s">
        <v>51</v>
      </c>
      <c r="H33" t="str">
        <f t="shared" si="1"/>
        <v>2_2ème Degré TQ</v>
      </c>
    </row>
    <row r="34" spans="2:8" ht="17" x14ac:dyDescent="0.2">
      <c r="B34" s="4"/>
      <c r="D34" s="7">
        <v>2</v>
      </c>
      <c r="E34" s="4" t="s">
        <v>259</v>
      </c>
      <c r="F34" s="6" t="s">
        <v>52</v>
      </c>
      <c r="G34" t="s">
        <v>53</v>
      </c>
      <c r="H34" t="str">
        <f t="shared" si="1"/>
        <v>2_2ème Degré TQ</v>
      </c>
    </row>
    <row r="35" spans="2:8" ht="17" x14ac:dyDescent="0.2">
      <c r="B35" s="4"/>
      <c r="D35" s="7">
        <v>3</v>
      </c>
      <c r="E35" s="4" t="s">
        <v>259</v>
      </c>
      <c r="F35" s="6" t="s">
        <v>54</v>
      </c>
      <c r="G35" t="s">
        <v>55</v>
      </c>
      <c r="H35" t="str">
        <f t="shared" si="1"/>
        <v>3_2ème Degré TQ</v>
      </c>
    </row>
    <row r="36" spans="2:8" ht="17" x14ac:dyDescent="0.2">
      <c r="B36" s="4"/>
      <c r="D36" s="7">
        <v>3</v>
      </c>
      <c r="E36" s="4" t="s">
        <v>259</v>
      </c>
      <c r="F36" s="6" t="s">
        <v>56</v>
      </c>
      <c r="G36" t="s">
        <v>57</v>
      </c>
      <c r="H36" t="str">
        <f t="shared" si="1"/>
        <v>3_2ème Degré TQ</v>
      </c>
    </row>
    <row r="37" spans="2:8" ht="17" x14ac:dyDescent="0.2">
      <c r="D37" s="7">
        <v>4</v>
      </c>
      <c r="E37" s="4" t="s">
        <v>259</v>
      </c>
      <c r="F37" s="6" t="s">
        <v>58</v>
      </c>
      <c r="G37" t="s">
        <v>59</v>
      </c>
      <c r="H37" t="str">
        <f t="shared" si="1"/>
        <v>4_2ème Degré TQ</v>
      </c>
    </row>
    <row r="38" spans="2:8" ht="17" x14ac:dyDescent="0.2">
      <c r="D38" s="7">
        <v>5</v>
      </c>
      <c r="E38" s="4" t="s">
        <v>259</v>
      </c>
      <c r="F38" s="6" t="s">
        <v>60</v>
      </c>
      <c r="G38" t="s">
        <v>61</v>
      </c>
      <c r="H38" t="str">
        <f t="shared" si="1"/>
        <v>5_2ème Degré TQ</v>
      </c>
    </row>
    <row r="39" spans="2:8" ht="17" x14ac:dyDescent="0.2">
      <c r="B39" s="4"/>
      <c r="D39" s="7">
        <v>6</v>
      </c>
      <c r="E39" s="4" t="s">
        <v>259</v>
      </c>
      <c r="F39" s="6" t="s">
        <v>62</v>
      </c>
      <c r="G39" t="s">
        <v>265</v>
      </c>
      <c r="H39" t="str">
        <f t="shared" si="1"/>
        <v>6_2ème Degré TQ</v>
      </c>
    </row>
    <row r="40" spans="2:8" ht="17" x14ac:dyDescent="0.2">
      <c r="B40" s="4"/>
      <c r="D40" s="7">
        <v>6</v>
      </c>
      <c r="E40" s="4" t="s">
        <v>259</v>
      </c>
      <c r="F40" s="6" t="s">
        <v>62</v>
      </c>
      <c r="G40" t="s">
        <v>264</v>
      </c>
      <c r="H40" t="str">
        <f t="shared" si="1"/>
        <v>6_2ème Degré TQ</v>
      </c>
    </row>
    <row r="41" spans="2:8" ht="17" x14ac:dyDescent="0.2">
      <c r="B41" s="4"/>
      <c r="D41" s="7">
        <v>7</v>
      </c>
      <c r="E41" s="4" t="s">
        <v>259</v>
      </c>
      <c r="F41" s="6" t="s">
        <v>63</v>
      </c>
      <c r="G41" t="s">
        <v>64</v>
      </c>
      <c r="H41" t="str">
        <f t="shared" si="1"/>
        <v>7_2ème Degré TQ</v>
      </c>
    </row>
    <row r="42" spans="2:8" ht="17" x14ac:dyDescent="0.2">
      <c r="B42" s="4"/>
      <c r="D42" s="7">
        <v>7</v>
      </c>
      <c r="E42" s="4" t="s">
        <v>259</v>
      </c>
      <c r="F42" s="6" t="s">
        <v>65</v>
      </c>
      <c r="G42" t="s">
        <v>66</v>
      </c>
      <c r="H42" t="str">
        <f t="shared" si="1"/>
        <v>7_2ème Degré TQ</v>
      </c>
    </row>
    <row r="43" spans="2:8" ht="17" x14ac:dyDescent="0.2">
      <c r="B43" s="4"/>
      <c r="D43" s="7">
        <v>8</v>
      </c>
      <c r="E43" s="4" t="s">
        <v>259</v>
      </c>
      <c r="F43" s="6" t="s">
        <v>67</v>
      </c>
      <c r="G43" t="s">
        <v>266</v>
      </c>
      <c r="H43" t="str">
        <f t="shared" si="1"/>
        <v>8_2ème Degré TQ</v>
      </c>
    </row>
    <row r="44" spans="2:8" ht="17" x14ac:dyDescent="0.2">
      <c r="B44" s="4"/>
      <c r="D44" s="7">
        <v>8</v>
      </c>
      <c r="E44" s="4" t="s">
        <v>259</v>
      </c>
      <c r="F44" s="6" t="s">
        <v>67</v>
      </c>
      <c r="G44" t="s">
        <v>267</v>
      </c>
      <c r="H44" t="str">
        <f t="shared" si="1"/>
        <v>8_2ème Degré TQ</v>
      </c>
    </row>
    <row r="45" spans="2:8" ht="17" x14ac:dyDescent="0.2">
      <c r="D45" s="7">
        <v>8</v>
      </c>
      <c r="E45" s="4" t="s">
        <v>259</v>
      </c>
      <c r="F45" s="6" t="s">
        <v>68</v>
      </c>
      <c r="G45" t="s">
        <v>69</v>
      </c>
      <c r="H45" t="str">
        <f t="shared" si="1"/>
        <v>8_2ème Degré TQ</v>
      </c>
    </row>
    <row r="46" spans="2:8" ht="17" x14ac:dyDescent="0.2">
      <c r="B46" s="4"/>
      <c r="D46" s="7">
        <v>9</v>
      </c>
      <c r="E46" s="4" t="s">
        <v>268</v>
      </c>
      <c r="F46" s="6" t="s">
        <v>70</v>
      </c>
      <c r="G46" t="s">
        <v>71</v>
      </c>
      <c r="H46" t="str">
        <f t="shared" si="1"/>
        <v>9_DQ 4-5-6 TQ</v>
      </c>
    </row>
    <row r="47" spans="2:8" ht="17" x14ac:dyDescent="0.2">
      <c r="B47" s="4"/>
      <c r="D47" s="7">
        <v>1</v>
      </c>
      <c r="E47" s="4" t="s">
        <v>268</v>
      </c>
      <c r="F47" s="6" t="s">
        <v>72</v>
      </c>
      <c r="G47" t="s">
        <v>269</v>
      </c>
      <c r="H47" t="str">
        <f t="shared" si="1"/>
        <v>1_DQ 4-5-6 TQ</v>
      </c>
    </row>
    <row r="48" spans="2:8" ht="17" x14ac:dyDescent="0.2">
      <c r="B48" s="4"/>
      <c r="D48" s="7">
        <v>1</v>
      </c>
      <c r="E48" s="4" t="s">
        <v>268</v>
      </c>
      <c r="F48" s="6" t="s">
        <v>73</v>
      </c>
      <c r="G48" t="s">
        <v>270</v>
      </c>
      <c r="H48" t="str">
        <f t="shared" si="1"/>
        <v>1_DQ 4-5-6 TQ</v>
      </c>
    </row>
    <row r="49" spans="2:8" ht="17" x14ac:dyDescent="0.2">
      <c r="D49" s="7">
        <v>1</v>
      </c>
      <c r="E49" s="4" t="s">
        <v>268</v>
      </c>
      <c r="F49" s="6" t="s">
        <v>74</v>
      </c>
      <c r="G49" t="s">
        <v>271</v>
      </c>
      <c r="H49" t="str">
        <f t="shared" si="1"/>
        <v>1_DQ 4-5-6 TQ</v>
      </c>
    </row>
    <row r="50" spans="2:8" ht="17" x14ac:dyDescent="0.2">
      <c r="B50" s="4"/>
      <c r="D50" s="7">
        <v>1</v>
      </c>
      <c r="E50" s="4" t="s">
        <v>268</v>
      </c>
      <c r="F50" s="6" t="s">
        <v>75</v>
      </c>
      <c r="G50" t="s">
        <v>272</v>
      </c>
      <c r="H50" t="str">
        <f t="shared" si="1"/>
        <v>1_DQ 4-5-6 TQ</v>
      </c>
    </row>
    <row r="51" spans="2:8" ht="17" x14ac:dyDescent="0.2">
      <c r="B51" s="4"/>
      <c r="D51" s="7">
        <v>2</v>
      </c>
      <c r="E51" s="4" t="s">
        <v>268</v>
      </c>
      <c r="F51" s="6" t="s">
        <v>76</v>
      </c>
      <c r="G51" t="s">
        <v>273</v>
      </c>
      <c r="H51" t="str">
        <f t="shared" si="1"/>
        <v>2_DQ 4-5-6 TQ</v>
      </c>
    </row>
    <row r="52" spans="2:8" ht="17" x14ac:dyDescent="0.2">
      <c r="D52" s="7">
        <v>2</v>
      </c>
      <c r="E52" s="4" t="s">
        <v>268</v>
      </c>
      <c r="F52" s="6" t="s">
        <v>274</v>
      </c>
      <c r="G52" t="s">
        <v>275</v>
      </c>
      <c r="H52" t="str">
        <f t="shared" si="1"/>
        <v>2_DQ 4-5-6 TQ</v>
      </c>
    </row>
    <row r="53" spans="2:8" ht="17" x14ac:dyDescent="0.2">
      <c r="D53" s="7">
        <v>2</v>
      </c>
      <c r="E53" s="4" t="s">
        <v>268</v>
      </c>
      <c r="F53" s="6" t="s">
        <v>77</v>
      </c>
      <c r="G53" t="s">
        <v>276</v>
      </c>
      <c r="H53" t="str">
        <f t="shared" si="1"/>
        <v>2_DQ 4-5-6 TQ</v>
      </c>
    </row>
    <row r="54" spans="2:8" ht="17" x14ac:dyDescent="0.2">
      <c r="D54" s="7">
        <v>2</v>
      </c>
      <c r="E54" s="4" t="s">
        <v>268</v>
      </c>
      <c r="F54" s="6" t="s">
        <v>78</v>
      </c>
      <c r="G54" t="s">
        <v>79</v>
      </c>
      <c r="H54" t="str">
        <f t="shared" si="1"/>
        <v>2_DQ 4-5-6 TQ</v>
      </c>
    </row>
    <row r="55" spans="2:8" ht="17" x14ac:dyDescent="0.2">
      <c r="D55" s="7">
        <v>2</v>
      </c>
      <c r="E55" s="4" t="s">
        <v>268</v>
      </c>
      <c r="F55" s="6" t="s">
        <v>80</v>
      </c>
      <c r="G55" t="s">
        <v>277</v>
      </c>
      <c r="H55" t="str">
        <f t="shared" si="1"/>
        <v>2_DQ 4-5-6 TQ</v>
      </c>
    </row>
    <row r="56" spans="2:8" ht="17" x14ac:dyDescent="0.2">
      <c r="D56" s="7">
        <v>2</v>
      </c>
      <c r="E56" s="4" t="s">
        <v>268</v>
      </c>
      <c r="F56" s="6" t="s">
        <v>81</v>
      </c>
      <c r="G56" t="s">
        <v>82</v>
      </c>
      <c r="H56" t="str">
        <f t="shared" si="1"/>
        <v>2_DQ 4-5-6 TQ</v>
      </c>
    </row>
    <row r="57" spans="2:8" ht="17" x14ac:dyDescent="0.2">
      <c r="D57" s="7">
        <v>2</v>
      </c>
      <c r="E57" s="4" t="s">
        <v>268</v>
      </c>
      <c r="F57" s="6" t="s">
        <v>83</v>
      </c>
      <c r="G57" t="s">
        <v>278</v>
      </c>
      <c r="H57" t="str">
        <f t="shared" si="1"/>
        <v>2_DQ 4-5-6 TQ</v>
      </c>
    </row>
    <row r="58" spans="2:8" ht="17" x14ac:dyDescent="0.2">
      <c r="D58" s="7">
        <v>2</v>
      </c>
      <c r="E58" s="4" t="s">
        <v>268</v>
      </c>
      <c r="F58" s="6" t="s">
        <v>84</v>
      </c>
      <c r="G58" t="s">
        <v>279</v>
      </c>
      <c r="H58" t="str">
        <f t="shared" si="1"/>
        <v>2_DQ 4-5-6 TQ</v>
      </c>
    </row>
    <row r="59" spans="2:8" ht="17" x14ac:dyDescent="0.2">
      <c r="D59" s="7">
        <v>2</v>
      </c>
      <c r="E59" s="4" t="s">
        <v>268</v>
      </c>
      <c r="F59" s="6" t="s">
        <v>85</v>
      </c>
      <c r="G59" t="s">
        <v>280</v>
      </c>
      <c r="H59" t="str">
        <f t="shared" si="1"/>
        <v>2_DQ 4-5-6 TQ</v>
      </c>
    </row>
    <row r="60" spans="2:8" ht="17" x14ac:dyDescent="0.2">
      <c r="D60" s="7">
        <v>2</v>
      </c>
      <c r="E60" s="4" t="s">
        <v>268</v>
      </c>
      <c r="F60" s="6" t="s">
        <v>86</v>
      </c>
      <c r="G60" t="s">
        <v>281</v>
      </c>
      <c r="H60" t="str">
        <f t="shared" si="1"/>
        <v>2_DQ 4-5-6 TQ</v>
      </c>
    </row>
    <row r="61" spans="2:8" ht="17" x14ac:dyDescent="0.2">
      <c r="D61" s="7">
        <v>2</v>
      </c>
      <c r="E61" s="4" t="s">
        <v>268</v>
      </c>
      <c r="F61" s="6" t="s">
        <v>87</v>
      </c>
      <c r="G61" t="s">
        <v>282</v>
      </c>
      <c r="H61" t="str">
        <f t="shared" si="1"/>
        <v>2_DQ 4-5-6 TQ</v>
      </c>
    </row>
    <row r="62" spans="2:8" ht="17" x14ac:dyDescent="0.2">
      <c r="D62" s="7">
        <v>2</v>
      </c>
      <c r="E62" s="4" t="s">
        <v>268</v>
      </c>
      <c r="F62" s="6" t="s">
        <v>88</v>
      </c>
      <c r="G62" t="s">
        <v>89</v>
      </c>
      <c r="H62" t="str">
        <f t="shared" si="1"/>
        <v>2_DQ 4-5-6 TQ</v>
      </c>
    </row>
    <row r="63" spans="2:8" ht="17" x14ac:dyDescent="0.2">
      <c r="D63" s="7">
        <v>3</v>
      </c>
      <c r="E63" s="4" t="s">
        <v>268</v>
      </c>
      <c r="F63" s="6" t="s">
        <v>90</v>
      </c>
      <c r="G63" t="s">
        <v>283</v>
      </c>
      <c r="H63" t="str">
        <f t="shared" si="1"/>
        <v>3_DQ 4-5-6 TQ</v>
      </c>
    </row>
    <row r="64" spans="2:8" ht="17" x14ac:dyDescent="0.2">
      <c r="D64" s="7">
        <v>3</v>
      </c>
      <c r="E64" s="4" t="s">
        <v>268</v>
      </c>
      <c r="F64" s="6" t="s">
        <v>91</v>
      </c>
      <c r="G64" t="s">
        <v>284</v>
      </c>
      <c r="H64" t="str">
        <f t="shared" si="1"/>
        <v>3_DQ 4-5-6 TQ</v>
      </c>
    </row>
    <row r="65" spans="4:8" ht="17" x14ac:dyDescent="0.2">
      <c r="D65" s="7">
        <v>3</v>
      </c>
      <c r="E65" s="4" t="s">
        <v>268</v>
      </c>
      <c r="F65" s="6" t="s">
        <v>92</v>
      </c>
      <c r="G65" t="s">
        <v>285</v>
      </c>
      <c r="H65" t="str">
        <f t="shared" si="1"/>
        <v>3_DQ 4-5-6 TQ</v>
      </c>
    </row>
    <row r="66" spans="4:8" ht="17" x14ac:dyDescent="0.2">
      <c r="D66" s="7">
        <v>3</v>
      </c>
      <c r="E66" s="4" t="s">
        <v>268</v>
      </c>
      <c r="F66" s="6" t="s">
        <v>93</v>
      </c>
      <c r="G66" t="s">
        <v>286</v>
      </c>
      <c r="H66" t="str">
        <f t="shared" si="1"/>
        <v>3_DQ 4-5-6 TQ</v>
      </c>
    </row>
    <row r="67" spans="4:8" ht="17" x14ac:dyDescent="0.2">
      <c r="D67" s="7">
        <v>3</v>
      </c>
      <c r="E67" s="4" t="s">
        <v>268</v>
      </c>
      <c r="F67" s="6" t="s">
        <v>94</v>
      </c>
      <c r="G67" t="s">
        <v>287</v>
      </c>
      <c r="H67" t="str">
        <f t="shared" si="1"/>
        <v>3_DQ 4-5-6 TQ</v>
      </c>
    </row>
    <row r="68" spans="4:8" ht="17" x14ac:dyDescent="0.2">
      <c r="D68" s="7">
        <v>4</v>
      </c>
      <c r="E68" s="4" t="s">
        <v>268</v>
      </c>
      <c r="F68" s="6" t="s">
        <v>95</v>
      </c>
      <c r="G68" t="s">
        <v>96</v>
      </c>
      <c r="H68" t="str">
        <f t="shared" si="1"/>
        <v>4_DQ 4-5-6 TQ</v>
      </c>
    </row>
    <row r="69" spans="4:8" ht="17" x14ac:dyDescent="0.2">
      <c r="D69" s="7">
        <v>4</v>
      </c>
      <c r="E69" s="4" t="s">
        <v>268</v>
      </c>
      <c r="F69" s="6" t="s">
        <v>97</v>
      </c>
      <c r="G69" t="s">
        <v>288</v>
      </c>
      <c r="H69" t="str">
        <f t="shared" si="1"/>
        <v>4_DQ 4-5-6 TQ</v>
      </c>
    </row>
    <row r="70" spans="4:8" ht="17" x14ac:dyDescent="0.2">
      <c r="D70" s="7">
        <v>4</v>
      </c>
      <c r="E70" s="4" t="s">
        <v>268</v>
      </c>
      <c r="F70" s="6" t="s">
        <v>98</v>
      </c>
      <c r="G70" t="s">
        <v>289</v>
      </c>
      <c r="H70" t="str">
        <f t="shared" si="1"/>
        <v>4_DQ 4-5-6 TQ</v>
      </c>
    </row>
    <row r="71" spans="4:8" ht="17" x14ac:dyDescent="0.2">
      <c r="D71" s="7">
        <v>6</v>
      </c>
      <c r="E71" s="4" t="s">
        <v>268</v>
      </c>
      <c r="F71" s="6" t="s">
        <v>99</v>
      </c>
      <c r="G71" t="s">
        <v>290</v>
      </c>
      <c r="H71" t="str">
        <f t="shared" si="1"/>
        <v>6_DQ 4-5-6 TQ</v>
      </c>
    </row>
    <row r="72" spans="4:8" ht="17" x14ac:dyDescent="0.2">
      <c r="D72" s="7">
        <v>6</v>
      </c>
      <c r="E72" s="4" t="s">
        <v>268</v>
      </c>
      <c r="F72" s="6" t="s">
        <v>100</v>
      </c>
      <c r="G72" t="s">
        <v>291</v>
      </c>
      <c r="H72" t="str">
        <f t="shared" si="1"/>
        <v>6_DQ 4-5-6 TQ</v>
      </c>
    </row>
    <row r="73" spans="4:8" ht="17" x14ac:dyDescent="0.2">
      <c r="D73" s="7">
        <v>6</v>
      </c>
      <c r="E73" s="4" t="s">
        <v>268</v>
      </c>
      <c r="F73" s="6" t="s">
        <v>101</v>
      </c>
      <c r="G73" t="s">
        <v>292</v>
      </c>
      <c r="H73" t="str">
        <f t="shared" si="1"/>
        <v>6_DQ 4-5-6 TQ</v>
      </c>
    </row>
    <row r="74" spans="4:8" ht="17" x14ac:dyDescent="0.2">
      <c r="D74" s="7">
        <v>7</v>
      </c>
      <c r="E74" s="4" t="s">
        <v>268</v>
      </c>
      <c r="F74" s="6" t="s">
        <v>102</v>
      </c>
      <c r="G74" t="s">
        <v>103</v>
      </c>
      <c r="H74" t="str">
        <f t="shared" si="1"/>
        <v>7_DQ 4-5-6 TQ</v>
      </c>
    </row>
    <row r="75" spans="4:8" ht="17" x14ac:dyDescent="0.2">
      <c r="D75" s="7">
        <v>7</v>
      </c>
      <c r="E75" s="4" t="s">
        <v>268</v>
      </c>
      <c r="F75" s="6" t="s">
        <v>104</v>
      </c>
      <c r="G75" t="s">
        <v>293</v>
      </c>
      <c r="H75" t="str">
        <f t="shared" si="1"/>
        <v>7_DQ 4-5-6 TQ</v>
      </c>
    </row>
    <row r="76" spans="4:8" ht="17" x14ac:dyDescent="0.2">
      <c r="D76" s="7">
        <v>7</v>
      </c>
      <c r="E76" s="4" t="s">
        <v>268</v>
      </c>
      <c r="F76" s="6" t="s">
        <v>105</v>
      </c>
      <c r="G76" t="s">
        <v>294</v>
      </c>
      <c r="H76" t="str">
        <f t="shared" si="1"/>
        <v>7_DQ 4-5-6 TQ</v>
      </c>
    </row>
    <row r="77" spans="4:8" ht="17" x14ac:dyDescent="0.2">
      <c r="D77" s="7">
        <v>7</v>
      </c>
      <c r="E77" s="4" t="s">
        <v>268</v>
      </c>
      <c r="F77" s="6" t="s">
        <v>106</v>
      </c>
      <c r="G77" t="s">
        <v>295</v>
      </c>
      <c r="H77" t="str">
        <f t="shared" si="1"/>
        <v>7_DQ 4-5-6 TQ</v>
      </c>
    </row>
    <row r="78" spans="4:8" ht="17" x14ac:dyDescent="0.2">
      <c r="D78" s="7">
        <v>8</v>
      </c>
      <c r="E78" s="4" t="s">
        <v>268</v>
      </c>
      <c r="F78" s="6" t="s">
        <v>107</v>
      </c>
      <c r="G78" t="s">
        <v>296</v>
      </c>
      <c r="H78" t="str">
        <f t="shared" si="1"/>
        <v>8_DQ 4-5-6 TQ</v>
      </c>
    </row>
    <row r="79" spans="4:8" ht="17" x14ac:dyDescent="0.2">
      <c r="D79" s="7">
        <v>8</v>
      </c>
      <c r="E79" s="4" t="s">
        <v>268</v>
      </c>
      <c r="F79" s="6" t="s">
        <v>108</v>
      </c>
      <c r="G79" t="s">
        <v>297</v>
      </c>
      <c r="H79" t="str">
        <f t="shared" si="1"/>
        <v>8_DQ 4-5-6 TQ</v>
      </c>
    </row>
    <row r="80" spans="4:8" ht="17" x14ac:dyDescent="0.2">
      <c r="D80" s="7">
        <v>8</v>
      </c>
      <c r="E80" s="4" t="s">
        <v>268</v>
      </c>
      <c r="F80" s="6" t="s">
        <v>109</v>
      </c>
      <c r="G80" t="s">
        <v>110</v>
      </c>
      <c r="H80" t="str">
        <f t="shared" si="1"/>
        <v>8_DQ 4-5-6 TQ</v>
      </c>
    </row>
    <row r="81" spans="4:8" ht="17" x14ac:dyDescent="0.2">
      <c r="D81" s="7">
        <v>8</v>
      </c>
      <c r="E81" s="4" t="s">
        <v>268</v>
      </c>
      <c r="F81" s="6" t="s">
        <v>111</v>
      </c>
      <c r="G81" t="s">
        <v>112</v>
      </c>
      <c r="H81" t="str">
        <f t="shared" si="1"/>
        <v>8_DQ 4-5-6 TQ</v>
      </c>
    </row>
    <row r="82" spans="4:8" ht="17" x14ac:dyDescent="0.2">
      <c r="D82" s="7">
        <v>8</v>
      </c>
      <c r="E82" s="4" t="s">
        <v>268</v>
      </c>
      <c r="F82" s="6" t="s">
        <v>298</v>
      </c>
      <c r="G82" t="s">
        <v>299</v>
      </c>
      <c r="H82" t="str">
        <f t="shared" si="1"/>
        <v>8_DQ 4-5-6 TQ</v>
      </c>
    </row>
    <row r="83" spans="4:8" ht="17" x14ac:dyDescent="0.2">
      <c r="D83" s="7">
        <v>9</v>
      </c>
      <c r="E83" s="4" t="s">
        <v>268</v>
      </c>
      <c r="F83" s="6" t="s">
        <v>113</v>
      </c>
      <c r="G83" t="s">
        <v>114</v>
      </c>
      <c r="H83" t="str">
        <f t="shared" si="1"/>
        <v>9_DQ 4-5-6 TQ</v>
      </c>
    </row>
    <row r="84" spans="4:8" ht="17" x14ac:dyDescent="0.2">
      <c r="D84" s="7">
        <v>9</v>
      </c>
      <c r="E84" s="4" t="s">
        <v>268</v>
      </c>
      <c r="F84" s="6" t="s">
        <v>115</v>
      </c>
      <c r="G84" t="s">
        <v>300</v>
      </c>
      <c r="H84" t="str">
        <f t="shared" si="1"/>
        <v>9_DQ 4-5-6 TQ</v>
      </c>
    </row>
    <row r="85" spans="4:8" ht="17" x14ac:dyDescent="0.2">
      <c r="D85" s="7">
        <v>9</v>
      </c>
      <c r="E85" s="4" t="s">
        <v>268</v>
      </c>
      <c r="F85" s="6" t="s">
        <v>116</v>
      </c>
      <c r="G85" t="s">
        <v>301</v>
      </c>
      <c r="H85" t="str">
        <f t="shared" ref="H85:H148" si="2">D85 &amp; "_" &amp; E85</f>
        <v>9_DQ 4-5-6 TQ</v>
      </c>
    </row>
    <row r="86" spans="4:8" ht="17" x14ac:dyDescent="0.2">
      <c r="D86" s="7">
        <v>9</v>
      </c>
      <c r="E86" s="4" t="s">
        <v>268</v>
      </c>
      <c r="F86" s="6" t="s">
        <v>117</v>
      </c>
      <c r="G86" t="s">
        <v>302</v>
      </c>
      <c r="H86" t="str">
        <f t="shared" si="2"/>
        <v>9_DQ 4-5-6 TQ</v>
      </c>
    </row>
    <row r="87" spans="4:8" ht="17" x14ac:dyDescent="0.2">
      <c r="D87" s="7">
        <v>6</v>
      </c>
      <c r="E87" s="4" t="s">
        <v>306</v>
      </c>
      <c r="F87" s="6" t="s">
        <v>118</v>
      </c>
      <c r="G87" t="s">
        <v>303</v>
      </c>
      <c r="H87" t="str">
        <f t="shared" si="2"/>
        <v>6_3ème Degré 7 TQ Qualifiante</v>
      </c>
    </row>
    <row r="88" spans="4:8" ht="17" x14ac:dyDescent="0.2">
      <c r="D88" s="7">
        <v>8</v>
      </c>
      <c r="E88" s="4" t="s">
        <v>306</v>
      </c>
      <c r="F88" s="6" t="s">
        <v>119</v>
      </c>
      <c r="G88" t="s">
        <v>304</v>
      </c>
      <c r="H88" t="str">
        <f t="shared" si="2"/>
        <v>8_3ème Degré 7 TQ Qualifiante</v>
      </c>
    </row>
    <row r="89" spans="4:8" ht="17" x14ac:dyDescent="0.2">
      <c r="D89" s="7">
        <v>9</v>
      </c>
      <c r="E89" s="4" t="s">
        <v>306</v>
      </c>
      <c r="F89" s="6" t="s">
        <v>120</v>
      </c>
      <c r="G89" t="s">
        <v>121</v>
      </c>
      <c r="H89" t="str">
        <f t="shared" si="2"/>
        <v>9_3ème Degré 7 TQ Qualifiante</v>
      </c>
    </row>
    <row r="90" spans="4:8" ht="34" x14ac:dyDescent="0.2">
      <c r="D90" s="7">
        <v>6</v>
      </c>
      <c r="E90" s="4" t="s">
        <v>305</v>
      </c>
      <c r="F90" s="6" t="s">
        <v>122</v>
      </c>
      <c r="G90" t="s">
        <v>368</v>
      </c>
      <c r="H90" t="str">
        <f t="shared" si="2"/>
        <v>6_3ème Degré 7 TQ Complémentaire</v>
      </c>
    </row>
    <row r="91" spans="4:8" ht="17" customHeight="1" x14ac:dyDescent="0.2">
      <c r="D91" s="7">
        <v>1</v>
      </c>
      <c r="E91" t="s">
        <v>260</v>
      </c>
      <c r="F91" s="6" t="s">
        <v>123</v>
      </c>
      <c r="G91" t="s">
        <v>124</v>
      </c>
      <c r="H91" t="str">
        <f t="shared" si="2"/>
        <v>1_2ème Degré P</v>
      </c>
    </row>
    <row r="92" spans="4:8" x14ac:dyDescent="0.2">
      <c r="D92" s="7">
        <v>2</v>
      </c>
      <c r="E92" t="s">
        <v>260</v>
      </c>
      <c r="F92" s="6" t="s">
        <v>125</v>
      </c>
      <c r="G92" t="s">
        <v>126</v>
      </c>
      <c r="H92" t="str">
        <f t="shared" si="2"/>
        <v>2_2ème Degré P</v>
      </c>
    </row>
    <row r="93" spans="4:8" x14ac:dyDescent="0.2">
      <c r="D93" s="7">
        <v>2</v>
      </c>
      <c r="E93" t="s">
        <v>260</v>
      </c>
      <c r="F93" s="6" t="s">
        <v>127</v>
      </c>
      <c r="G93" t="s">
        <v>128</v>
      </c>
      <c r="H93" t="str">
        <f t="shared" si="2"/>
        <v>2_2ème Degré P</v>
      </c>
    </row>
    <row r="94" spans="4:8" x14ac:dyDescent="0.2">
      <c r="D94" s="7">
        <v>2</v>
      </c>
      <c r="E94" t="s">
        <v>260</v>
      </c>
      <c r="F94" s="6" t="s">
        <v>129</v>
      </c>
      <c r="G94" t="s">
        <v>130</v>
      </c>
      <c r="H94" t="str">
        <f t="shared" si="2"/>
        <v>2_2ème Degré P</v>
      </c>
    </row>
    <row r="95" spans="4:8" x14ac:dyDescent="0.2">
      <c r="D95" s="7">
        <v>3</v>
      </c>
      <c r="E95" t="s">
        <v>260</v>
      </c>
      <c r="F95" s="6" t="s">
        <v>131</v>
      </c>
      <c r="G95" t="s">
        <v>132</v>
      </c>
      <c r="H95" t="str">
        <f t="shared" si="2"/>
        <v>3_2ème Degré P</v>
      </c>
    </row>
    <row r="96" spans="4:8" x14ac:dyDescent="0.2">
      <c r="D96" s="7">
        <v>3</v>
      </c>
      <c r="E96" t="s">
        <v>260</v>
      </c>
      <c r="F96" s="6" t="s">
        <v>133</v>
      </c>
      <c r="G96" t="s">
        <v>307</v>
      </c>
      <c r="H96" t="str">
        <f t="shared" si="2"/>
        <v>3_2ème Degré P</v>
      </c>
    </row>
    <row r="97" spans="4:8" x14ac:dyDescent="0.2">
      <c r="D97" s="7">
        <v>3</v>
      </c>
      <c r="E97" t="s">
        <v>260</v>
      </c>
      <c r="F97" s="6" t="s">
        <v>134</v>
      </c>
      <c r="G97" t="s">
        <v>135</v>
      </c>
      <c r="H97" t="str">
        <f t="shared" si="2"/>
        <v>3_2ème Degré P</v>
      </c>
    </row>
    <row r="98" spans="4:8" x14ac:dyDescent="0.2">
      <c r="D98" s="7">
        <v>4</v>
      </c>
      <c r="E98" t="s">
        <v>260</v>
      </c>
      <c r="F98" s="6" t="s">
        <v>136</v>
      </c>
      <c r="G98" t="s">
        <v>137</v>
      </c>
      <c r="H98" t="str">
        <f t="shared" si="2"/>
        <v>4_2ème Degré P</v>
      </c>
    </row>
    <row r="99" spans="4:8" x14ac:dyDescent="0.2">
      <c r="D99" s="7">
        <v>4</v>
      </c>
      <c r="E99" t="s">
        <v>260</v>
      </c>
      <c r="F99" s="6" t="s">
        <v>138</v>
      </c>
      <c r="G99" t="s">
        <v>139</v>
      </c>
      <c r="H99" t="str">
        <f t="shared" si="2"/>
        <v>4_2ème Degré P</v>
      </c>
    </row>
    <row r="100" spans="4:8" x14ac:dyDescent="0.2">
      <c r="D100" s="7">
        <v>4</v>
      </c>
      <c r="E100" t="s">
        <v>260</v>
      </c>
      <c r="F100" s="6" t="s">
        <v>140</v>
      </c>
      <c r="G100" t="s">
        <v>141</v>
      </c>
      <c r="H100" t="str">
        <f t="shared" si="2"/>
        <v>4_2ème Degré P</v>
      </c>
    </row>
    <row r="101" spans="4:8" x14ac:dyDescent="0.2">
      <c r="D101" s="7">
        <v>5</v>
      </c>
      <c r="E101" t="s">
        <v>260</v>
      </c>
      <c r="F101" s="6" t="s">
        <v>142</v>
      </c>
      <c r="G101" t="s">
        <v>143</v>
      </c>
      <c r="H101" t="str">
        <f t="shared" si="2"/>
        <v>5_2ème Degré P</v>
      </c>
    </row>
    <row r="102" spans="4:8" x14ac:dyDescent="0.2">
      <c r="D102" s="7">
        <v>6</v>
      </c>
      <c r="E102" t="s">
        <v>260</v>
      </c>
      <c r="F102" s="6" t="s">
        <v>144</v>
      </c>
      <c r="G102" t="s">
        <v>145</v>
      </c>
      <c r="H102" t="str">
        <f t="shared" si="2"/>
        <v>6_2ème Degré P</v>
      </c>
    </row>
    <row r="103" spans="4:8" x14ac:dyDescent="0.2">
      <c r="D103" s="7">
        <v>7</v>
      </c>
      <c r="E103" t="s">
        <v>260</v>
      </c>
      <c r="F103" s="6" t="s">
        <v>146</v>
      </c>
      <c r="G103" t="s">
        <v>147</v>
      </c>
      <c r="H103" t="str">
        <f t="shared" si="2"/>
        <v>7_2ème Degré P</v>
      </c>
    </row>
    <row r="104" spans="4:8" x14ac:dyDescent="0.2">
      <c r="D104" s="7">
        <v>7</v>
      </c>
      <c r="E104" t="s">
        <v>260</v>
      </c>
      <c r="F104" s="6" t="s">
        <v>148</v>
      </c>
      <c r="G104" t="s">
        <v>149</v>
      </c>
      <c r="H104" t="str">
        <f t="shared" si="2"/>
        <v>7_2ème Degré P</v>
      </c>
    </row>
    <row r="105" spans="4:8" x14ac:dyDescent="0.2">
      <c r="D105" s="7">
        <v>8</v>
      </c>
      <c r="E105" t="s">
        <v>260</v>
      </c>
      <c r="F105" s="6" t="s">
        <v>150</v>
      </c>
      <c r="G105" t="s">
        <v>151</v>
      </c>
      <c r="H105" t="str">
        <f t="shared" si="2"/>
        <v>8_2ème Degré P</v>
      </c>
    </row>
    <row r="106" spans="4:8" x14ac:dyDescent="0.2">
      <c r="D106" s="7">
        <v>8</v>
      </c>
      <c r="E106" t="s">
        <v>260</v>
      </c>
      <c r="F106" s="6" t="s">
        <v>152</v>
      </c>
      <c r="G106" t="s">
        <v>153</v>
      </c>
      <c r="H106" t="str">
        <f t="shared" si="2"/>
        <v>8_2ème Degré P</v>
      </c>
    </row>
    <row r="107" spans="4:8" x14ac:dyDescent="0.2">
      <c r="D107" s="7">
        <v>8</v>
      </c>
      <c r="E107" t="s">
        <v>260</v>
      </c>
      <c r="F107" s="6" t="s">
        <v>154</v>
      </c>
      <c r="G107" t="s">
        <v>308</v>
      </c>
      <c r="H107" t="str">
        <f t="shared" si="2"/>
        <v>8_2ème Degré P</v>
      </c>
    </row>
    <row r="108" spans="4:8" ht="17" x14ac:dyDescent="0.2">
      <c r="D108" s="7">
        <v>1</v>
      </c>
      <c r="E108" s="4" t="s">
        <v>309</v>
      </c>
      <c r="F108" s="6" t="s">
        <v>155</v>
      </c>
      <c r="G108" t="s">
        <v>310</v>
      </c>
      <c r="H108" t="str">
        <f t="shared" si="2"/>
        <v>1_DQ 4-5-6 P</v>
      </c>
    </row>
    <row r="109" spans="4:8" ht="17" x14ac:dyDescent="0.2">
      <c r="D109" s="7">
        <v>1</v>
      </c>
      <c r="E109" s="4" t="s">
        <v>309</v>
      </c>
      <c r="F109" s="6" t="s">
        <v>156</v>
      </c>
      <c r="G109" t="s">
        <v>311</v>
      </c>
      <c r="H109" t="str">
        <f t="shared" si="2"/>
        <v>1_DQ 4-5-6 P</v>
      </c>
    </row>
    <row r="110" spans="4:8" ht="17" x14ac:dyDescent="0.2">
      <c r="D110" s="7">
        <v>1</v>
      </c>
      <c r="E110" s="4" t="s">
        <v>309</v>
      </c>
      <c r="F110" s="6" t="s">
        <v>157</v>
      </c>
      <c r="G110" t="s">
        <v>312</v>
      </c>
      <c r="H110" t="str">
        <f t="shared" si="2"/>
        <v>1_DQ 4-5-6 P</v>
      </c>
    </row>
    <row r="111" spans="4:8" ht="17" x14ac:dyDescent="0.2">
      <c r="D111" s="7">
        <v>1</v>
      </c>
      <c r="E111" s="4" t="s">
        <v>309</v>
      </c>
      <c r="F111" s="6" t="s">
        <v>158</v>
      </c>
      <c r="G111" t="s">
        <v>313</v>
      </c>
      <c r="H111" t="str">
        <f t="shared" si="2"/>
        <v>1_DQ 4-5-6 P</v>
      </c>
    </row>
    <row r="112" spans="4:8" ht="17" x14ac:dyDescent="0.2">
      <c r="D112" s="7">
        <v>1</v>
      </c>
      <c r="E112" s="4" t="s">
        <v>309</v>
      </c>
      <c r="F112" s="6" t="s">
        <v>159</v>
      </c>
      <c r="G112" t="s">
        <v>314</v>
      </c>
      <c r="H112" t="str">
        <f t="shared" si="2"/>
        <v>1_DQ 4-5-6 P</v>
      </c>
    </row>
    <row r="113" spans="4:8" ht="17" x14ac:dyDescent="0.2">
      <c r="D113" s="7">
        <v>1</v>
      </c>
      <c r="E113" s="4" t="s">
        <v>309</v>
      </c>
      <c r="F113" s="6" t="s">
        <v>160</v>
      </c>
      <c r="G113" t="s">
        <v>315</v>
      </c>
      <c r="H113" t="str">
        <f t="shared" si="2"/>
        <v>1_DQ 4-5-6 P</v>
      </c>
    </row>
    <row r="114" spans="4:8" ht="17" x14ac:dyDescent="0.2">
      <c r="D114" s="7">
        <v>2</v>
      </c>
      <c r="E114" s="4" t="s">
        <v>309</v>
      </c>
      <c r="F114" s="6" t="s">
        <v>161</v>
      </c>
      <c r="G114" t="s">
        <v>162</v>
      </c>
      <c r="H114" t="str">
        <f t="shared" si="2"/>
        <v>2_DQ 4-5-6 P</v>
      </c>
    </row>
    <row r="115" spans="4:8" ht="17" x14ac:dyDescent="0.2">
      <c r="D115" s="7">
        <v>2</v>
      </c>
      <c r="E115" s="4" t="s">
        <v>309</v>
      </c>
      <c r="F115" s="6" t="s">
        <v>163</v>
      </c>
      <c r="G115" t="s">
        <v>316</v>
      </c>
      <c r="H115" t="str">
        <f t="shared" si="2"/>
        <v>2_DQ 4-5-6 P</v>
      </c>
    </row>
    <row r="116" spans="4:8" ht="17" x14ac:dyDescent="0.2">
      <c r="D116" s="7">
        <v>2</v>
      </c>
      <c r="E116" s="4" t="s">
        <v>309</v>
      </c>
      <c r="F116" s="6" t="s">
        <v>164</v>
      </c>
      <c r="G116" t="s">
        <v>317</v>
      </c>
      <c r="H116" t="str">
        <f t="shared" si="2"/>
        <v>2_DQ 4-5-6 P</v>
      </c>
    </row>
    <row r="117" spans="4:8" ht="17" x14ac:dyDescent="0.2">
      <c r="D117" s="7">
        <v>2</v>
      </c>
      <c r="E117" s="4" t="s">
        <v>309</v>
      </c>
      <c r="F117" s="6" t="s">
        <v>165</v>
      </c>
      <c r="G117" t="s">
        <v>318</v>
      </c>
      <c r="H117" t="str">
        <f t="shared" si="2"/>
        <v>2_DQ 4-5-6 P</v>
      </c>
    </row>
    <row r="118" spans="4:8" ht="17" x14ac:dyDescent="0.2">
      <c r="D118" s="7">
        <v>2</v>
      </c>
      <c r="E118" s="4" t="s">
        <v>309</v>
      </c>
      <c r="F118" s="6" t="s">
        <v>166</v>
      </c>
      <c r="G118" t="s">
        <v>319</v>
      </c>
      <c r="H118" t="str">
        <f t="shared" si="2"/>
        <v>2_DQ 4-5-6 P</v>
      </c>
    </row>
    <row r="119" spans="4:8" ht="17" x14ac:dyDescent="0.2">
      <c r="D119" s="7">
        <v>2</v>
      </c>
      <c r="E119" s="4" t="s">
        <v>309</v>
      </c>
      <c r="F119" s="6" t="s">
        <v>167</v>
      </c>
      <c r="G119" t="s">
        <v>322</v>
      </c>
      <c r="H119" t="str">
        <f t="shared" si="2"/>
        <v>2_DQ 4-5-6 P</v>
      </c>
    </row>
    <row r="120" spans="4:8" ht="17" x14ac:dyDescent="0.2">
      <c r="D120" s="7">
        <v>2</v>
      </c>
      <c r="E120" s="4" t="s">
        <v>309</v>
      </c>
      <c r="F120" s="6" t="s">
        <v>323</v>
      </c>
      <c r="G120" t="s">
        <v>320</v>
      </c>
      <c r="H120" t="str">
        <f t="shared" si="2"/>
        <v>2_DQ 4-5-6 P</v>
      </c>
    </row>
    <row r="121" spans="4:8" ht="17" x14ac:dyDescent="0.2">
      <c r="D121" s="7">
        <v>2</v>
      </c>
      <c r="E121" s="4" t="s">
        <v>309</v>
      </c>
      <c r="F121" s="6" t="s">
        <v>168</v>
      </c>
      <c r="G121" t="s">
        <v>321</v>
      </c>
      <c r="H121" t="str">
        <f t="shared" si="2"/>
        <v>2_DQ 4-5-6 P</v>
      </c>
    </row>
    <row r="122" spans="4:8" ht="17" x14ac:dyDescent="0.2">
      <c r="D122" s="7">
        <v>2</v>
      </c>
      <c r="E122" s="4" t="s">
        <v>309</v>
      </c>
      <c r="F122" s="6" t="s">
        <v>169</v>
      </c>
      <c r="G122" t="s">
        <v>324</v>
      </c>
      <c r="H122" t="str">
        <f t="shared" si="2"/>
        <v>2_DQ 4-5-6 P</v>
      </c>
    </row>
    <row r="123" spans="4:8" ht="17" x14ac:dyDescent="0.2">
      <c r="D123" s="7">
        <v>2</v>
      </c>
      <c r="E123" s="4" t="s">
        <v>309</v>
      </c>
      <c r="F123" s="6" t="s">
        <v>170</v>
      </c>
      <c r="G123" t="s">
        <v>171</v>
      </c>
      <c r="H123" t="str">
        <f t="shared" si="2"/>
        <v>2_DQ 4-5-6 P</v>
      </c>
    </row>
    <row r="124" spans="4:8" ht="17" x14ac:dyDescent="0.2">
      <c r="D124" s="7">
        <v>2</v>
      </c>
      <c r="E124" s="4" t="s">
        <v>309</v>
      </c>
      <c r="F124" s="6" t="s">
        <v>172</v>
      </c>
      <c r="G124" t="s">
        <v>325</v>
      </c>
      <c r="H124" t="str">
        <f t="shared" si="2"/>
        <v>2_DQ 4-5-6 P</v>
      </c>
    </row>
    <row r="125" spans="4:8" ht="17" x14ac:dyDescent="0.2">
      <c r="D125" s="7">
        <v>2</v>
      </c>
      <c r="E125" s="4" t="s">
        <v>309</v>
      </c>
      <c r="F125" s="6" t="s">
        <v>173</v>
      </c>
      <c r="G125" t="s">
        <v>326</v>
      </c>
      <c r="H125" t="str">
        <f t="shared" si="2"/>
        <v>2_DQ 4-5-6 P</v>
      </c>
    </row>
    <row r="126" spans="4:8" ht="17" x14ac:dyDescent="0.2">
      <c r="D126" s="7">
        <v>3</v>
      </c>
      <c r="E126" s="4" t="s">
        <v>309</v>
      </c>
      <c r="F126" s="6" t="s">
        <v>174</v>
      </c>
      <c r="G126" t="s">
        <v>175</v>
      </c>
      <c r="H126" t="str">
        <f t="shared" si="2"/>
        <v>3_DQ 4-5-6 P</v>
      </c>
    </row>
    <row r="127" spans="4:8" ht="17" x14ac:dyDescent="0.2">
      <c r="D127" s="7">
        <v>3</v>
      </c>
      <c r="E127" s="4" t="s">
        <v>309</v>
      </c>
      <c r="F127" s="6" t="s">
        <v>176</v>
      </c>
      <c r="G127" t="s">
        <v>327</v>
      </c>
      <c r="H127" t="str">
        <f t="shared" si="2"/>
        <v>3_DQ 4-5-6 P</v>
      </c>
    </row>
    <row r="128" spans="4:8" ht="17" x14ac:dyDescent="0.2">
      <c r="D128" s="7">
        <v>3</v>
      </c>
      <c r="E128" s="4" t="s">
        <v>309</v>
      </c>
      <c r="F128" s="6" t="s">
        <v>177</v>
      </c>
      <c r="G128" t="s">
        <v>328</v>
      </c>
      <c r="H128" t="str">
        <f t="shared" si="2"/>
        <v>3_DQ 4-5-6 P</v>
      </c>
    </row>
    <row r="129" spans="4:8" ht="17" x14ac:dyDescent="0.2">
      <c r="D129" s="7">
        <v>3</v>
      </c>
      <c r="E129" s="4" t="s">
        <v>309</v>
      </c>
      <c r="F129" s="6" t="s">
        <v>178</v>
      </c>
      <c r="G129" t="s">
        <v>329</v>
      </c>
      <c r="H129" t="str">
        <f t="shared" si="2"/>
        <v>3_DQ 4-5-6 P</v>
      </c>
    </row>
    <row r="130" spans="4:8" ht="17" x14ac:dyDescent="0.2">
      <c r="D130" s="7">
        <v>3</v>
      </c>
      <c r="E130" s="4" t="s">
        <v>309</v>
      </c>
      <c r="F130" s="6" t="s">
        <v>179</v>
      </c>
      <c r="G130" t="s">
        <v>330</v>
      </c>
      <c r="H130" t="str">
        <f t="shared" si="2"/>
        <v>3_DQ 4-5-6 P</v>
      </c>
    </row>
    <row r="131" spans="4:8" ht="17" x14ac:dyDescent="0.2">
      <c r="D131" s="7">
        <v>3</v>
      </c>
      <c r="E131" s="4" t="s">
        <v>309</v>
      </c>
      <c r="F131" s="6" t="s">
        <v>180</v>
      </c>
      <c r="G131" t="s">
        <v>331</v>
      </c>
      <c r="H131" t="str">
        <f t="shared" si="2"/>
        <v>3_DQ 4-5-6 P</v>
      </c>
    </row>
    <row r="132" spans="4:8" ht="17" x14ac:dyDescent="0.2">
      <c r="D132" s="7">
        <v>3</v>
      </c>
      <c r="E132" s="4" t="s">
        <v>309</v>
      </c>
      <c r="F132" s="6" t="s">
        <v>181</v>
      </c>
      <c r="G132" t="s">
        <v>332</v>
      </c>
      <c r="H132" t="str">
        <f t="shared" si="2"/>
        <v>3_DQ 4-5-6 P</v>
      </c>
    </row>
    <row r="133" spans="4:8" ht="17" x14ac:dyDescent="0.2">
      <c r="D133" s="7">
        <v>3</v>
      </c>
      <c r="E133" s="4" t="s">
        <v>309</v>
      </c>
      <c r="F133" s="6" t="s">
        <v>182</v>
      </c>
      <c r="G133" t="s">
        <v>333</v>
      </c>
      <c r="H133" t="str">
        <f t="shared" si="2"/>
        <v>3_DQ 4-5-6 P</v>
      </c>
    </row>
    <row r="134" spans="4:8" ht="17" x14ac:dyDescent="0.2">
      <c r="D134" s="7">
        <v>3</v>
      </c>
      <c r="E134" s="4" t="s">
        <v>309</v>
      </c>
      <c r="F134" s="6" t="s">
        <v>183</v>
      </c>
      <c r="G134" t="s">
        <v>334</v>
      </c>
      <c r="H134" t="str">
        <f t="shared" si="2"/>
        <v>3_DQ 4-5-6 P</v>
      </c>
    </row>
    <row r="135" spans="4:8" ht="17" x14ac:dyDescent="0.2">
      <c r="D135" s="7">
        <v>3</v>
      </c>
      <c r="E135" s="4" t="s">
        <v>309</v>
      </c>
      <c r="F135" s="6" t="s">
        <v>184</v>
      </c>
      <c r="G135" t="s">
        <v>185</v>
      </c>
      <c r="H135" t="str">
        <f t="shared" si="2"/>
        <v>3_DQ 4-5-6 P</v>
      </c>
    </row>
    <row r="136" spans="4:8" ht="17" x14ac:dyDescent="0.2">
      <c r="D136" s="7">
        <v>4</v>
      </c>
      <c r="E136" s="4" t="s">
        <v>309</v>
      </c>
      <c r="F136" s="6" t="s">
        <v>186</v>
      </c>
      <c r="G136" t="s">
        <v>335</v>
      </c>
      <c r="H136" t="str">
        <f t="shared" si="2"/>
        <v>4_DQ 4-5-6 P</v>
      </c>
    </row>
    <row r="137" spans="4:8" ht="17" x14ac:dyDescent="0.2">
      <c r="D137" s="7">
        <v>4</v>
      </c>
      <c r="E137" s="4" t="s">
        <v>309</v>
      </c>
      <c r="F137" s="6" t="s">
        <v>187</v>
      </c>
      <c r="G137" t="s">
        <v>188</v>
      </c>
      <c r="H137" t="str">
        <f t="shared" si="2"/>
        <v>4_DQ 4-5-6 P</v>
      </c>
    </row>
    <row r="138" spans="4:8" ht="17" x14ac:dyDescent="0.2">
      <c r="D138" s="7">
        <v>4</v>
      </c>
      <c r="E138" s="4" t="s">
        <v>309</v>
      </c>
      <c r="F138" s="6" t="s">
        <v>189</v>
      </c>
      <c r="G138" t="s">
        <v>336</v>
      </c>
      <c r="H138" t="str">
        <f t="shared" si="2"/>
        <v>4_DQ 4-5-6 P</v>
      </c>
    </row>
    <row r="139" spans="4:8" ht="17" x14ac:dyDescent="0.2">
      <c r="D139" s="7">
        <v>4</v>
      </c>
      <c r="E139" s="4" t="s">
        <v>309</v>
      </c>
      <c r="F139" s="6" t="s">
        <v>190</v>
      </c>
      <c r="G139" t="s">
        <v>337</v>
      </c>
      <c r="H139" t="str">
        <f t="shared" si="2"/>
        <v>4_DQ 4-5-6 P</v>
      </c>
    </row>
    <row r="140" spans="4:8" ht="17" x14ac:dyDescent="0.2">
      <c r="D140" s="7">
        <v>4</v>
      </c>
      <c r="E140" s="4" t="s">
        <v>309</v>
      </c>
      <c r="F140" s="6" t="s">
        <v>338</v>
      </c>
      <c r="G140" t="s">
        <v>339</v>
      </c>
      <c r="H140" t="str">
        <f t="shared" si="2"/>
        <v>4_DQ 4-5-6 P</v>
      </c>
    </row>
    <row r="141" spans="4:8" ht="17" x14ac:dyDescent="0.2">
      <c r="D141" s="7">
        <v>5</v>
      </c>
      <c r="E141" s="4" t="s">
        <v>309</v>
      </c>
      <c r="F141" s="6" t="s">
        <v>191</v>
      </c>
      <c r="G141" t="s">
        <v>340</v>
      </c>
      <c r="H141" t="str">
        <f t="shared" si="2"/>
        <v>5_DQ 4-5-6 P</v>
      </c>
    </row>
    <row r="142" spans="4:8" ht="17" x14ac:dyDescent="0.2">
      <c r="D142" s="7">
        <v>5</v>
      </c>
      <c r="E142" s="4" t="s">
        <v>309</v>
      </c>
      <c r="F142" s="6" t="s">
        <v>192</v>
      </c>
      <c r="G142" t="s">
        <v>193</v>
      </c>
      <c r="H142" t="str">
        <f t="shared" si="2"/>
        <v>5_DQ 4-5-6 P</v>
      </c>
    </row>
    <row r="143" spans="4:8" ht="17" x14ac:dyDescent="0.2">
      <c r="D143" s="7">
        <v>6</v>
      </c>
      <c r="E143" s="4" t="s">
        <v>309</v>
      </c>
      <c r="F143" s="6" t="s">
        <v>194</v>
      </c>
      <c r="G143" t="s">
        <v>341</v>
      </c>
      <c r="H143" t="str">
        <f t="shared" si="2"/>
        <v>6_DQ 4-5-6 P</v>
      </c>
    </row>
    <row r="144" spans="4:8" ht="17" x14ac:dyDescent="0.2">
      <c r="D144" s="7">
        <v>7</v>
      </c>
      <c r="E144" s="4" t="s">
        <v>309</v>
      </c>
      <c r="F144" s="6" t="s">
        <v>195</v>
      </c>
      <c r="G144" t="s">
        <v>196</v>
      </c>
      <c r="H144" t="str">
        <f t="shared" si="2"/>
        <v>7_DQ 4-5-6 P</v>
      </c>
    </row>
    <row r="145" spans="4:8" ht="17" x14ac:dyDescent="0.2">
      <c r="D145" s="7">
        <v>7</v>
      </c>
      <c r="E145" s="4" t="s">
        <v>309</v>
      </c>
      <c r="F145" s="6" t="s">
        <v>197</v>
      </c>
      <c r="G145" t="s">
        <v>198</v>
      </c>
      <c r="H145" t="str">
        <f t="shared" si="2"/>
        <v>7_DQ 4-5-6 P</v>
      </c>
    </row>
    <row r="146" spans="4:8" ht="17" x14ac:dyDescent="0.2">
      <c r="D146" s="7">
        <v>8</v>
      </c>
      <c r="E146" s="4" t="s">
        <v>309</v>
      </c>
      <c r="F146" s="6" t="s">
        <v>199</v>
      </c>
      <c r="G146" t="s">
        <v>200</v>
      </c>
      <c r="H146" t="str">
        <f t="shared" si="2"/>
        <v>8_DQ 4-5-6 P</v>
      </c>
    </row>
    <row r="147" spans="4:8" ht="17" x14ac:dyDescent="0.2">
      <c r="D147" s="7">
        <v>8</v>
      </c>
      <c r="E147" s="4" t="s">
        <v>309</v>
      </c>
      <c r="F147" s="6" t="s">
        <v>201</v>
      </c>
      <c r="G147" t="s">
        <v>202</v>
      </c>
      <c r="H147" t="str">
        <f t="shared" si="2"/>
        <v>8_DQ 4-5-6 P</v>
      </c>
    </row>
    <row r="148" spans="4:8" ht="17" x14ac:dyDescent="0.2">
      <c r="D148" s="7">
        <v>8</v>
      </c>
      <c r="E148" s="4" t="s">
        <v>309</v>
      </c>
      <c r="F148" s="6" t="s">
        <v>203</v>
      </c>
      <c r="G148" t="s">
        <v>204</v>
      </c>
      <c r="H148" t="str">
        <f t="shared" si="2"/>
        <v>8_DQ 4-5-6 P</v>
      </c>
    </row>
    <row r="149" spans="4:8" ht="17" x14ac:dyDescent="0.2">
      <c r="D149" s="7">
        <v>8</v>
      </c>
      <c r="E149" s="4" t="s">
        <v>309</v>
      </c>
      <c r="F149" s="6" t="s">
        <v>154</v>
      </c>
      <c r="G149" t="s">
        <v>308</v>
      </c>
      <c r="H149" t="str">
        <f t="shared" ref="H149:H209" si="3">D149 &amp; "_" &amp; E149</f>
        <v>8_DQ 4-5-6 P</v>
      </c>
    </row>
    <row r="150" spans="4:8" ht="17" x14ac:dyDescent="0.2">
      <c r="D150" s="7">
        <v>8</v>
      </c>
      <c r="E150" s="4" t="s">
        <v>309</v>
      </c>
      <c r="F150" s="6" t="s">
        <v>205</v>
      </c>
      <c r="G150" t="s">
        <v>206</v>
      </c>
      <c r="H150" t="str">
        <f t="shared" si="3"/>
        <v>8_DQ 4-5-6 P</v>
      </c>
    </row>
    <row r="151" spans="4:8" ht="17" x14ac:dyDescent="0.2">
      <c r="D151" s="7">
        <v>1</v>
      </c>
      <c r="E151" s="4" t="s">
        <v>342</v>
      </c>
      <c r="F151" s="6" t="s">
        <v>207</v>
      </c>
      <c r="G151" t="s">
        <v>343</v>
      </c>
      <c r="H151" t="str">
        <f t="shared" si="3"/>
        <v>1_3ème Degré 7 P Qualifiante</v>
      </c>
    </row>
    <row r="152" spans="4:8" ht="17" x14ac:dyDescent="0.2">
      <c r="D152" s="7">
        <v>1</v>
      </c>
      <c r="E152" s="4" t="s">
        <v>342</v>
      </c>
      <c r="F152" s="6" t="s">
        <v>208</v>
      </c>
      <c r="G152" t="s">
        <v>209</v>
      </c>
      <c r="H152" t="str">
        <f t="shared" si="3"/>
        <v>1_3ème Degré 7 P Qualifiante</v>
      </c>
    </row>
    <row r="153" spans="4:8" ht="17" x14ac:dyDescent="0.2">
      <c r="D153" s="7">
        <v>2</v>
      </c>
      <c r="E153" s="4" t="s">
        <v>342</v>
      </c>
      <c r="F153" s="6" t="s">
        <v>344</v>
      </c>
      <c r="G153" t="s">
        <v>345</v>
      </c>
      <c r="H153" t="str">
        <f t="shared" si="3"/>
        <v>2_3ème Degré 7 P Qualifiante</v>
      </c>
    </row>
    <row r="154" spans="4:8" ht="17" x14ac:dyDescent="0.2">
      <c r="D154" s="7">
        <v>2</v>
      </c>
      <c r="E154" s="4" t="s">
        <v>342</v>
      </c>
      <c r="F154" s="6" t="s">
        <v>210</v>
      </c>
      <c r="G154" t="s">
        <v>346</v>
      </c>
      <c r="H154" t="str">
        <f t="shared" si="3"/>
        <v>2_3ème Degré 7 P Qualifiante</v>
      </c>
    </row>
    <row r="155" spans="4:8" ht="17" x14ac:dyDescent="0.2">
      <c r="D155" s="7">
        <v>2</v>
      </c>
      <c r="E155" s="4" t="s">
        <v>342</v>
      </c>
      <c r="F155" s="6" t="s">
        <v>211</v>
      </c>
      <c r="G155" t="s">
        <v>347</v>
      </c>
      <c r="H155" t="str">
        <f t="shared" si="3"/>
        <v>2_3ème Degré 7 P Qualifiante</v>
      </c>
    </row>
    <row r="156" spans="4:8" ht="17" x14ac:dyDescent="0.2">
      <c r="D156" s="7">
        <v>2</v>
      </c>
      <c r="E156" s="4" t="s">
        <v>342</v>
      </c>
      <c r="F156" s="6" t="s">
        <v>212</v>
      </c>
      <c r="G156" t="s">
        <v>348</v>
      </c>
      <c r="H156" t="str">
        <f t="shared" si="3"/>
        <v>2_3ème Degré 7 P Qualifiante</v>
      </c>
    </row>
    <row r="157" spans="4:8" ht="17" x14ac:dyDescent="0.2">
      <c r="D157" s="7">
        <v>3</v>
      </c>
      <c r="E157" s="4" t="s">
        <v>342</v>
      </c>
      <c r="F157" s="6" t="s">
        <v>213</v>
      </c>
      <c r="G157" t="s">
        <v>349</v>
      </c>
      <c r="H157" t="str">
        <f t="shared" si="3"/>
        <v>3_3ème Degré 7 P Qualifiante</v>
      </c>
    </row>
    <row r="158" spans="4:8" ht="17" x14ac:dyDescent="0.2">
      <c r="D158" s="7">
        <v>3</v>
      </c>
      <c r="E158" s="4" t="s">
        <v>342</v>
      </c>
      <c r="F158" s="6" t="s">
        <v>214</v>
      </c>
      <c r="G158" t="s">
        <v>350</v>
      </c>
      <c r="H158" t="str">
        <f t="shared" si="3"/>
        <v>3_3ème Degré 7 P Qualifiante</v>
      </c>
    </row>
    <row r="159" spans="4:8" ht="17" x14ac:dyDescent="0.2">
      <c r="D159" s="7">
        <v>3</v>
      </c>
      <c r="E159" s="4" t="s">
        <v>342</v>
      </c>
      <c r="F159" s="6" t="s">
        <v>215</v>
      </c>
      <c r="G159" t="s">
        <v>216</v>
      </c>
      <c r="H159" t="str">
        <f t="shared" si="3"/>
        <v>3_3ème Degré 7 P Qualifiante</v>
      </c>
    </row>
    <row r="160" spans="4:8" ht="17" x14ac:dyDescent="0.2">
      <c r="D160" s="7">
        <v>3</v>
      </c>
      <c r="E160" s="4" t="s">
        <v>342</v>
      </c>
      <c r="F160" s="6" t="s">
        <v>217</v>
      </c>
      <c r="G160" t="s">
        <v>351</v>
      </c>
      <c r="H160" t="str">
        <f t="shared" si="3"/>
        <v>3_3ème Degré 7 P Qualifiante</v>
      </c>
    </row>
    <row r="161" spans="4:8" ht="17" x14ac:dyDescent="0.2">
      <c r="D161" s="7">
        <v>3</v>
      </c>
      <c r="E161" s="4" t="s">
        <v>342</v>
      </c>
      <c r="F161" s="6" t="s">
        <v>218</v>
      </c>
      <c r="G161" t="s">
        <v>219</v>
      </c>
      <c r="H161" t="str">
        <f t="shared" si="3"/>
        <v>3_3ème Degré 7 P Qualifiante</v>
      </c>
    </row>
    <row r="162" spans="4:8" ht="17" x14ac:dyDescent="0.2">
      <c r="D162" s="7">
        <v>3</v>
      </c>
      <c r="E162" s="4" t="s">
        <v>342</v>
      </c>
      <c r="F162" s="6" t="s">
        <v>220</v>
      </c>
      <c r="G162" t="s">
        <v>352</v>
      </c>
      <c r="H162" t="str">
        <f t="shared" si="3"/>
        <v>3_3ème Degré 7 P Qualifiante</v>
      </c>
    </row>
    <row r="163" spans="4:8" ht="17" x14ac:dyDescent="0.2">
      <c r="D163" s="7">
        <v>3</v>
      </c>
      <c r="E163" s="4" t="s">
        <v>342</v>
      </c>
      <c r="F163" s="6" t="s">
        <v>354</v>
      </c>
      <c r="G163" t="s">
        <v>353</v>
      </c>
      <c r="H163" t="str">
        <f t="shared" si="3"/>
        <v>3_3ème Degré 7 P Qualifiante</v>
      </c>
    </row>
    <row r="164" spans="4:8" ht="17" x14ac:dyDescent="0.2">
      <c r="D164" s="7">
        <v>3</v>
      </c>
      <c r="E164" s="4" t="s">
        <v>342</v>
      </c>
      <c r="F164" s="6" t="s">
        <v>221</v>
      </c>
      <c r="G164" t="s">
        <v>355</v>
      </c>
      <c r="H164" t="str">
        <f t="shared" si="3"/>
        <v>3_3ème Degré 7 P Qualifiante</v>
      </c>
    </row>
    <row r="165" spans="4:8" ht="17" x14ac:dyDescent="0.2">
      <c r="D165" s="7">
        <v>3</v>
      </c>
      <c r="E165" s="4" t="s">
        <v>342</v>
      </c>
      <c r="F165" s="6" t="s">
        <v>222</v>
      </c>
      <c r="G165" t="s">
        <v>223</v>
      </c>
      <c r="H165" t="str">
        <f t="shared" si="3"/>
        <v>3_3ème Degré 7 P Qualifiante</v>
      </c>
    </row>
    <row r="166" spans="4:8" ht="17" x14ac:dyDescent="0.2">
      <c r="D166" s="7">
        <v>4</v>
      </c>
      <c r="E166" s="4" t="s">
        <v>342</v>
      </c>
      <c r="F166" s="6" t="s">
        <v>224</v>
      </c>
      <c r="G166" t="s">
        <v>225</v>
      </c>
      <c r="H166" t="str">
        <f t="shared" si="3"/>
        <v>4_3ème Degré 7 P Qualifiante</v>
      </c>
    </row>
    <row r="167" spans="4:8" ht="17" x14ac:dyDescent="0.2">
      <c r="D167" s="7">
        <v>4</v>
      </c>
      <c r="E167" s="4" t="s">
        <v>342</v>
      </c>
      <c r="F167" s="6" t="s">
        <v>226</v>
      </c>
      <c r="G167" t="s">
        <v>356</v>
      </c>
      <c r="H167" t="str">
        <f t="shared" si="3"/>
        <v>4_3ème Degré 7 P Qualifiante</v>
      </c>
    </row>
    <row r="168" spans="4:8" ht="17" x14ac:dyDescent="0.2">
      <c r="D168" s="7">
        <v>4</v>
      </c>
      <c r="E168" s="4" t="s">
        <v>342</v>
      </c>
      <c r="F168" s="6" t="s">
        <v>227</v>
      </c>
      <c r="G168" t="s">
        <v>357</v>
      </c>
      <c r="H168" t="str">
        <f t="shared" si="3"/>
        <v>4_3ème Degré 7 P Qualifiante</v>
      </c>
    </row>
    <row r="169" spans="4:8" ht="17" x14ac:dyDescent="0.2">
      <c r="D169" s="7">
        <v>4</v>
      </c>
      <c r="E169" s="4" t="s">
        <v>342</v>
      </c>
      <c r="F169" s="6" t="s">
        <v>228</v>
      </c>
      <c r="G169" t="s">
        <v>358</v>
      </c>
      <c r="H169" t="str">
        <f t="shared" si="3"/>
        <v>4_3ème Degré 7 P Qualifiante</v>
      </c>
    </row>
    <row r="170" spans="4:8" ht="17" x14ac:dyDescent="0.2">
      <c r="D170" s="7">
        <v>4</v>
      </c>
      <c r="E170" s="4" t="s">
        <v>342</v>
      </c>
      <c r="F170" s="6" t="s">
        <v>229</v>
      </c>
      <c r="G170" t="s">
        <v>359</v>
      </c>
      <c r="H170" t="str">
        <f t="shared" si="3"/>
        <v>4_3ème Degré 7 P Qualifiante</v>
      </c>
    </row>
    <row r="171" spans="4:8" ht="17" x14ac:dyDescent="0.2">
      <c r="D171" s="7">
        <v>4</v>
      </c>
      <c r="E171" s="4" t="s">
        <v>342</v>
      </c>
      <c r="F171" s="6" t="s">
        <v>230</v>
      </c>
      <c r="G171" t="s">
        <v>360</v>
      </c>
      <c r="H171" t="str">
        <f t="shared" si="3"/>
        <v>4_3ème Degré 7 P Qualifiante</v>
      </c>
    </row>
    <row r="172" spans="4:8" ht="17" x14ac:dyDescent="0.2">
      <c r="D172" s="7">
        <v>7</v>
      </c>
      <c r="E172" s="4" t="s">
        <v>342</v>
      </c>
      <c r="F172" s="6" t="s">
        <v>231</v>
      </c>
      <c r="G172" t="s">
        <v>361</v>
      </c>
      <c r="H172" t="str">
        <f t="shared" si="3"/>
        <v>7_3ème Degré 7 P Qualifiante</v>
      </c>
    </row>
    <row r="173" spans="4:8" ht="17" x14ac:dyDescent="0.2">
      <c r="D173" s="7">
        <v>8</v>
      </c>
      <c r="E173" s="4" t="s">
        <v>342</v>
      </c>
      <c r="F173" s="6" t="s">
        <v>232</v>
      </c>
      <c r="G173" t="s">
        <v>233</v>
      </c>
      <c r="H173" t="str">
        <f t="shared" si="3"/>
        <v>8_3ème Degré 7 P Qualifiante</v>
      </c>
    </row>
    <row r="174" spans="4:8" ht="17" x14ac:dyDescent="0.2">
      <c r="D174" s="7">
        <v>8</v>
      </c>
      <c r="E174" s="4" t="s">
        <v>342</v>
      </c>
      <c r="F174" s="6" t="s">
        <v>234</v>
      </c>
      <c r="G174" t="s">
        <v>363</v>
      </c>
      <c r="H174" t="str">
        <f t="shared" si="3"/>
        <v>8_3ème Degré 7 P Qualifiante</v>
      </c>
    </row>
    <row r="175" spans="4:8" ht="17" x14ac:dyDescent="0.2">
      <c r="D175" s="7">
        <v>8</v>
      </c>
      <c r="E175" s="4" t="s">
        <v>342</v>
      </c>
      <c r="F175" s="6" t="s">
        <v>235</v>
      </c>
      <c r="G175" t="s">
        <v>204</v>
      </c>
      <c r="H175" t="str">
        <f t="shared" si="3"/>
        <v>8_3ème Degré 7 P Qualifiante</v>
      </c>
    </row>
    <row r="176" spans="4:8" ht="17" x14ac:dyDescent="0.2">
      <c r="D176" s="7">
        <v>8</v>
      </c>
      <c r="E176" s="4" t="s">
        <v>342</v>
      </c>
      <c r="F176" s="6" t="s">
        <v>236</v>
      </c>
      <c r="G176" t="s">
        <v>362</v>
      </c>
      <c r="H176" t="str">
        <f t="shared" si="3"/>
        <v>8_3ème Degré 7 P Qualifiante</v>
      </c>
    </row>
    <row r="177" spans="4:8" ht="17" x14ac:dyDescent="0.2">
      <c r="D177" s="7">
        <v>1</v>
      </c>
      <c r="E177" s="4" t="s">
        <v>364</v>
      </c>
      <c r="F177" s="6" t="s">
        <v>237</v>
      </c>
      <c r="G177" t="s">
        <v>365</v>
      </c>
      <c r="H177" t="str">
        <f t="shared" si="3"/>
        <v>1_3ème Degré 7 P Complémentaire</v>
      </c>
    </row>
    <row r="178" spans="4:8" ht="17" x14ac:dyDescent="0.2">
      <c r="D178" s="7">
        <v>1</v>
      </c>
      <c r="E178" s="4" t="s">
        <v>364</v>
      </c>
      <c r="F178" s="6" t="s">
        <v>238</v>
      </c>
      <c r="G178" t="s">
        <v>366</v>
      </c>
      <c r="H178" t="str">
        <f t="shared" si="3"/>
        <v>1_3ème Degré 7 P Complémentaire</v>
      </c>
    </row>
    <row r="179" spans="4:8" ht="17" x14ac:dyDescent="0.2">
      <c r="D179" s="7">
        <v>1</v>
      </c>
      <c r="E179" s="4" t="s">
        <v>364</v>
      </c>
      <c r="F179" s="6" t="s">
        <v>239</v>
      </c>
      <c r="G179" t="s">
        <v>367</v>
      </c>
      <c r="H179" t="str">
        <f t="shared" si="3"/>
        <v>1_3ème Degré 7 P Complémentaire</v>
      </c>
    </row>
    <row r="180" spans="4:8" ht="17" x14ac:dyDescent="0.2">
      <c r="D180" s="7">
        <v>2</v>
      </c>
      <c r="E180" s="4" t="s">
        <v>364</v>
      </c>
      <c r="F180" s="6" t="s">
        <v>240</v>
      </c>
      <c r="G180" t="s">
        <v>370</v>
      </c>
      <c r="H180" t="str">
        <f t="shared" si="3"/>
        <v>2_3ème Degré 7 P Complémentaire</v>
      </c>
    </row>
    <row r="181" spans="4:8" ht="17" x14ac:dyDescent="0.2">
      <c r="D181" s="7">
        <v>2</v>
      </c>
      <c r="E181" s="4" t="s">
        <v>364</v>
      </c>
      <c r="F181" s="6" t="s">
        <v>241</v>
      </c>
      <c r="G181" t="s">
        <v>371</v>
      </c>
      <c r="H181" t="str">
        <f t="shared" si="3"/>
        <v>2_3ème Degré 7 P Complémentaire</v>
      </c>
    </row>
    <row r="182" spans="4:8" ht="17" x14ac:dyDescent="0.2">
      <c r="D182" s="7">
        <v>2</v>
      </c>
      <c r="E182" s="4" t="s">
        <v>364</v>
      </c>
      <c r="F182" s="6" t="s">
        <v>242</v>
      </c>
      <c r="G182" t="s">
        <v>372</v>
      </c>
      <c r="H182" t="str">
        <f t="shared" si="3"/>
        <v>2_3ème Degré 7 P Complémentaire</v>
      </c>
    </row>
    <row r="183" spans="4:8" ht="17" x14ac:dyDescent="0.2">
      <c r="D183" s="7">
        <v>2</v>
      </c>
      <c r="E183" s="4" t="s">
        <v>364</v>
      </c>
      <c r="F183" s="6" t="s">
        <v>243</v>
      </c>
      <c r="G183" s="4" t="s">
        <v>373</v>
      </c>
      <c r="H183" t="str">
        <f t="shared" si="3"/>
        <v>2_3ème Degré 7 P Complémentaire</v>
      </c>
    </row>
    <row r="184" spans="4:8" ht="17" x14ac:dyDescent="0.2">
      <c r="D184" s="7">
        <v>3</v>
      </c>
      <c r="E184" s="4" t="s">
        <v>364</v>
      </c>
      <c r="F184" s="6" t="s">
        <v>244</v>
      </c>
      <c r="G184" s="4" t="s">
        <v>374</v>
      </c>
      <c r="H184" t="str">
        <f t="shared" si="3"/>
        <v>3_3ème Degré 7 P Complémentaire</v>
      </c>
    </row>
    <row r="185" spans="4:8" ht="17" x14ac:dyDescent="0.2">
      <c r="D185" s="7">
        <v>3</v>
      </c>
      <c r="E185" s="4" t="s">
        <v>364</v>
      </c>
      <c r="F185" s="6" t="s">
        <v>245</v>
      </c>
      <c r="G185" t="s">
        <v>375</v>
      </c>
      <c r="H185" t="str">
        <f t="shared" si="3"/>
        <v>3_3ème Degré 7 P Complémentaire</v>
      </c>
    </row>
    <row r="186" spans="4:8" ht="17" x14ac:dyDescent="0.2">
      <c r="D186" s="7">
        <v>3</v>
      </c>
      <c r="E186" s="4" t="s">
        <v>364</v>
      </c>
      <c r="F186" s="6" t="s">
        <v>246</v>
      </c>
      <c r="G186" s="4" t="s">
        <v>376</v>
      </c>
      <c r="H186" t="str">
        <f t="shared" si="3"/>
        <v>3_3ème Degré 7 P Complémentaire</v>
      </c>
    </row>
    <row r="187" spans="4:8" ht="17" x14ac:dyDescent="0.2">
      <c r="D187" s="7">
        <v>3</v>
      </c>
      <c r="E187" s="4" t="s">
        <v>364</v>
      </c>
      <c r="F187" s="6" t="s">
        <v>247</v>
      </c>
      <c r="G187" t="s">
        <v>377</v>
      </c>
      <c r="H187" t="str">
        <f t="shared" si="3"/>
        <v>3_3ème Degré 7 P Complémentaire</v>
      </c>
    </row>
    <row r="188" spans="4:8" ht="17" x14ac:dyDescent="0.2">
      <c r="D188" s="7">
        <v>5</v>
      </c>
      <c r="E188" s="4" t="s">
        <v>364</v>
      </c>
      <c r="F188" s="6" t="s">
        <v>248</v>
      </c>
      <c r="G188" t="s">
        <v>378</v>
      </c>
      <c r="H188" t="str">
        <f t="shared" si="3"/>
        <v>5_3ème Degré 7 P Complémentaire</v>
      </c>
    </row>
    <row r="189" spans="4:8" ht="17" x14ac:dyDescent="0.2">
      <c r="D189" s="7">
        <v>6</v>
      </c>
      <c r="E189" s="4" t="s">
        <v>364</v>
      </c>
      <c r="F189" s="6" t="s">
        <v>249</v>
      </c>
      <c r="G189" t="s">
        <v>379</v>
      </c>
      <c r="H189" t="str">
        <f t="shared" si="3"/>
        <v>6_3ème Degré 7 P Complémentaire</v>
      </c>
    </row>
    <row r="190" spans="4:8" ht="17" x14ac:dyDescent="0.2">
      <c r="D190" s="7">
        <v>6</v>
      </c>
      <c r="E190" s="4" t="s">
        <v>364</v>
      </c>
      <c r="F190" s="6" t="s">
        <v>250</v>
      </c>
      <c r="G190" s="4" t="s">
        <v>380</v>
      </c>
      <c r="H190" t="str">
        <f t="shared" si="3"/>
        <v>6_3ème Degré 7 P Complémentaire</v>
      </c>
    </row>
    <row r="191" spans="4:8" ht="17" x14ac:dyDescent="0.2">
      <c r="D191" s="7">
        <v>7</v>
      </c>
      <c r="E191" s="4" t="s">
        <v>364</v>
      </c>
      <c r="F191" s="6" t="s">
        <v>251</v>
      </c>
      <c r="G191" t="s">
        <v>381</v>
      </c>
      <c r="H191" t="str">
        <f t="shared" si="3"/>
        <v>7_3ème Degré 7 P Complémentaire</v>
      </c>
    </row>
    <row r="192" spans="4:8" ht="17" x14ac:dyDescent="0.2">
      <c r="D192" s="7">
        <v>7</v>
      </c>
      <c r="E192" s="4" t="s">
        <v>364</v>
      </c>
      <c r="F192" s="6" t="s">
        <v>252</v>
      </c>
      <c r="G192" t="s">
        <v>382</v>
      </c>
      <c r="H192" t="str">
        <f t="shared" si="3"/>
        <v>7_3ème Degré 7 P Complémentaire</v>
      </c>
    </row>
    <row r="193" spans="4:8" ht="17" x14ac:dyDescent="0.2">
      <c r="D193" s="7">
        <v>7</v>
      </c>
      <c r="E193" s="4" t="s">
        <v>364</v>
      </c>
      <c r="F193" s="6" t="s">
        <v>252</v>
      </c>
      <c r="G193" t="s">
        <v>383</v>
      </c>
      <c r="H193" t="str">
        <f t="shared" si="3"/>
        <v>7_3ème Degré 7 P Complémentaire</v>
      </c>
    </row>
    <row r="194" spans="4:8" ht="17" x14ac:dyDescent="0.2">
      <c r="D194" s="7">
        <v>8</v>
      </c>
      <c r="E194" s="4" t="s">
        <v>364</v>
      </c>
      <c r="F194" s="6" t="s">
        <v>253</v>
      </c>
      <c r="G194" t="s">
        <v>384</v>
      </c>
      <c r="H194" t="str">
        <f t="shared" si="3"/>
        <v>8_3ème Degré 7 P Complémentaire</v>
      </c>
    </row>
    <row r="195" spans="4:8" ht="17" x14ac:dyDescent="0.2">
      <c r="D195" s="7">
        <v>8</v>
      </c>
      <c r="E195" s="4" t="s">
        <v>364</v>
      </c>
      <c r="F195" s="6" t="s">
        <v>254</v>
      </c>
      <c r="G195" t="s">
        <v>369</v>
      </c>
      <c r="H195" t="str">
        <f t="shared" si="3"/>
        <v>8_3ème Degré 7 P Complémentaire</v>
      </c>
    </row>
    <row r="196" spans="4:8" ht="34" x14ac:dyDescent="0.2">
      <c r="D196" s="7">
        <v>9</v>
      </c>
      <c r="E196" s="4" t="s">
        <v>364</v>
      </c>
      <c r="F196" s="6" t="s">
        <v>255</v>
      </c>
      <c r="G196" s="4" t="s">
        <v>385</v>
      </c>
      <c r="H196" t="str">
        <f t="shared" si="3"/>
        <v>9_3ème Degré 7 P Complémentaire</v>
      </c>
    </row>
    <row r="197" spans="4:8" ht="17" customHeight="1" x14ac:dyDescent="0.2">
      <c r="D197" s="7">
        <v>8</v>
      </c>
      <c r="E197" t="s">
        <v>261</v>
      </c>
      <c r="F197" s="6" t="s">
        <v>256</v>
      </c>
      <c r="G197" t="s">
        <v>257</v>
      </c>
      <c r="H197" t="str">
        <f t="shared" si="3"/>
        <v>8_4ème Degré P</v>
      </c>
    </row>
    <row r="198" spans="4:8" ht="17" x14ac:dyDescent="0.2">
      <c r="D198" s="7">
        <v>1</v>
      </c>
      <c r="E198" s="4" t="s">
        <v>387</v>
      </c>
      <c r="F198" s="6" t="s">
        <v>388</v>
      </c>
      <c r="G198" t="s">
        <v>386</v>
      </c>
      <c r="H198" t="str">
        <f t="shared" si="3"/>
        <v>1_2ème Degré P ou TQ</v>
      </c>
    </row>
    <row r="199" spans="4:8" ht="17" x14ac:dyDescent="0.2">
      <c r="D199" s="7">
        <v>2</v>
      </c>
      <c r="E199" s="4" t="s">
        <v>387</v>
      </c>
      <c r="F199" s="6" t="s">
        <v>389</v>
      </c>
      <c r="G199" t="s">
        <v>386</v>
      </c>
      <c r="H199" t="str">
        <f t="shared" si="3"/>
        <v>2_2ème Degré P ou TQ</v>
      </c>
    </row>
    <row r="200" spans="4:8" ht="17" x14ac:dyDescent="0.2">
      <c r="D200" s="7">
        <v>3</v>
      </c>
      <c r="E200" s="4" t="s">
        <v>387</v>
      </c>
      <c r="F200" s="6" t="s">
        <v>390</v>
      </c>
      <c r="G200" t="s">
        <v>386</v>
      </c>
      <c r="H200" t="str">
        <f t="shared" si="3"/>
        <v>3_2ème Degré P ou TQ</v>
      </c>
    </row>
    <row r="201" spans="4:8" ht="17" x14ac:dyDescent="0.2">
      <c r="D201" s="7">
        <v>4</v>
      </c>
      <c r="E201" s="4" t="s">
        <v>387</v>
      </c>
      <c r="F201" s="6" t="s">
        <v>391</v>
      </c>
      <c r="G201" t="s">
        <v>386</v>
      </c>
      <c r="H201" t="str">
        <f t="shared" si="3"/>
        <v>4_2ème Degré P ou TQ</v>
      </c>
    </row>
    <row r="202" spans="4:8" ht="17" x14ac:dyDescent="0.2">
      <c r="D202" s="7">
        <v>5</v>
      </c>
      <c r="E202" s="4" t="s">
        <v>387</v>
      </c>
      <c r="F202" s="6" t="s">
        <v>392</v>
      </c>
      <c r="G202" t="s">
        <v>386</v>
      </c>
      <c r="H202" t="str">
        <f t="shared" si="3"/>
        <v>5_2ème Degré P ou TQ</v>
      </c>
    </row>
    <row r="203" spans="4:8" ht="17" x14ac:dyDescent="0.2">
      <c r="D203" s="7">
        <v>6</v>
      </c>
      <c r="E203" s="4" t="s">
        <v>387</v>
      </c>
      <c r="F203" s="6" t="s">
        <v>393</v>
      </c>
      <c r="G203" t="s">
        <v>386</v>
      </c>
      <c r="H203" t="str">
        <f t="shared" si="3"/>
        <v>6_2ème Degré P ou TQ</v>
      </c>
    </row>
    <row r="204" spans="4:8" ht="17" x14ac:dyDescent="0.2">
      <c r="D204" s="7">
        <v>7</v>
      </c>
      <c r="E204" s="4" t="s">
        <v>387</v>
      </c>
      <c r="F204" s="6" t="s">
        <v>394</v>
      </c>
      <c r="G204" t="s">
        <v>386</v>
      </c>
      <c r="H204" t="str">
        <f t="shared" si="3"/>
        <v>7_2ème Degré P ou TQ</v>
      </c>
    </row>
    <row r="205" spans="4:8" ht="17" x14ac:dyDescent="0.2">
      <c r="D205" s="7">
        <v>8</v>
      </c>
      <c r="E205" s="4" t="s">
        <v>387</v>
      </c>
      <c r="F205" s="6" t="s">
        <v>395</v>
      </c>
      <c r="G205" t="s">
        <v>386</v>
      </c>
      <c r="H205" t="str">
        <f t="shared" si="3"/>
        <v>8_2ème Degré P ou TQ</v>
      </c>
    </row>
    <row r="206" spans="4:8" ht="17" x14ac:dyDescent="0.2">
      <c r="D206" s="7">
        <v>9</v>
      </c>
      <c r="E206" s="4" t="s">
        <v>387</v>
      </c>
      <c r="F206" s="6" t="s">
        <v>396</v>
      </c>
      <c r="G206" t="s">
        <v>386</v>
      </c>
      <c r="H206" t="str">
        <f t="shared" si="3"/>
        <v>9_2ème Degré P ou TQ</v>
      </c>
    </row>
    <row r="207" spans="4:8" ht="17" x14ac:dyDescent="0.2">
      <c r="D207" s="7">
        <v>10</v>
      </c>
      <c r="E207" s="4" t="s">
        <v>387</v>
      </c>
      <c r="F207" s="6" t="s">
        <v>397</v>
      </c>
      <c r="G207" t="s">
        <v>386</v>
      </c>
      <c r="H207" t="str">
        <f t="shared" si="3"/>
        <v>10_2ème Degré P ou TQ</v>
      </c>
    </row>
    <row r="208" spans="4:8" ht="17" x14ac:dyDescent="0.2">
      <c r="D208" s="7">
        <v>11</v>
      </c>
      <c r="E208" s="4" t="s">
        <v>387</v>
      </c>
      <c r="F208" s="6" t="s">
        <v>398</v>
      </c>
      <c r="G208" t="s">
        <v>386</v>
      </c>
      <c r="H208" t="str">
        <f t="shared" si="3"/>
        <v>11_2ème Degré P ou TQ</v>
      </c>
    </row>
    <row r="209" spans="1:8" ht="17" x14ac:dyDescent="0.2">
      <c r="D209" s="7">
        <v>12</v>
      </c>
      <c r="E209" s="4" t="s">
        <v>387</v>
      </c>
      <c r="F209" s="6" t="s">
        <v>399</v>
      </c>
      <c r="G209" t="s">
        <v>386</v>
      </c>
      <c r="H209" t="str">
        <f t="shared" si="3"/>
        <v>12_2ème Degré P ou TQ</v>
      </c>
    </row>
    <row r="210" spans="1:8" x14ac:dyDescent="0.2">
      <c r="E210" s="4"/>
    </row>
    <row r="211" spans="1:8" x14ac:dyDescent="0.2">
      <c r="E211" s="4"/>
    </row>
    <row r="212" spans="1:8" x14ac:dyDescent="0.2">
      <c r="A212" s="6">
        <v>6</v>
      </c>
      <c r="B212" s="6" t="s">
        <v>406</v>
      </c>
      <c r="C212" s="6">
        <v>62</v>
      </c>
      <c r="D212" s="9">
        <v>64</v>
      </c>
    </row>
    <row r="213" spans="1:8" x14ac:dyDescent="0.2">
      <c r="A213" s="6">
        <v>8</v>
      </c>
      <c r="B213" s="6">
        <v>83</v>
      </c>
      <c r="C213" s="6" t="s">
        <v>409</v>
      </c>
      <c r="D213" s="9"/>
    </row>
  </sheetData>
  <phoneticPr fontId="4" type="noConversion"/>
  <conditionalFormatting sqref="D1">
    <cfRule type="duplicateValues" dxfId="5" priority="1"/>
  </conditionalFormatting>
  <conditionalFormatting sqref="F1:F1048576">
    <cfRule type="duplicateValues" dxfId="4" priority="4"/>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87BA3-224E-9847-AF6C-836EC33B4901}">
  <sheetPr codeName="Feuil6"/>
  <dimension ref="A1:H184"/>
  <sheetViews>
    <sheetView workbookViewId="0">
      <selection activeCell="B7" sqref="B7"/>
    </sheetView>
  </sheetViews>
  <sheetFormatPr baseColWidth="10" defaultRowHeight="16" x14ac:dyDescent="0.2"/>
  <cols>
    <col min="1" max="1" width="21.1640625" customWidth="1"/>
    <col min="2" max="2" width="45.1640625" customWidth="1"/>
    <col min="3" max="3" width="18" customWidth="1"/>
  </cols>
  <sheetData>
    <row r="1" spans="1:4" x14ac:dyDescent="0.2">
      <c r="A1" s="2" t="s">
        <v>0</v>
      </c>
      <c r="B1" s="2" t="s">
        <v>401</v>
      </c>
      <c r="C1" s="2" t="s">
        <v>403</v>
      </c>
      <c r="D1" s="2" t="s">
        <v>407</v>
      </c>
    </row>
    <row r="2" spans="1:4" ht="17" x14ac:dyDescent="0.2">
      <c r="A2">
        <v>1</v>
      </c>
      <c r="B2" s="4" t="s">
        <v>258</v>
      </c>
      <c r="C2">
        <v>1</v>
      </c>
    </row>
    <row r="3" spans="1:4" ht="17" x14ac:dyDescent="0.2">
      <c r="A3">
        <v>1</v>
      </c>
      <c r="B3" s="4" t="s">
        <v>400</v>
      </c>
      <c r="C3">
        <v>1</v>
      </c>
    </row>
    <row r="4" spans="1:4" ht="17" x14ac:dyDescent="0.2">
      <c r="A4">
        <v>1</v>
      </c>
      <c r="B4" s="4" t="s">
        <v>259</v>
      </c>
      <c r="C4">
        <v>1</v>
      </c>
    </row>
    <row r="5" spans="1:4" ht="17" x14ac:dyDescent="0.2">
      <c r="A5">
        <v>1</v>
      </c>
      <c r="B5" s="4" t="s">
        <v>268</v>
      </c>
      <c r="C5">
        <v>1</v>
      </c>
    </row>
    <row r="6" spans="1:4" ht="17" x14ac:dyDescent="0.2">
      <c r="A6">
        <v>1</v>
      </c>
      <c r="B6" s="4" t="s">
        <v>306</v>
      </c>
      <c r="C6">
        <v>1</v>
      </c>
    </row>
    <row r="7" spans="1:4" ht="17" x14ac:dyDescent="0.2">
      <c r="A7">
        <v>1</v>
      </c>
      <c r="B7" s="4" t="s">
        <v>305</v>
      </c>
      <c r="C7">
        <v>0</v>
      </c>
    </row>
    <row r="8" spans="1:4" x14ac:dyDescent="0.2">
      <c r="A8">
        <v>1</v>
      </c>
      <c r="B8" t="s">
        <v>260</v>
      </c>
      <c r="C8">
        <v>1.3</v>
      </c>
    </row>
    <row r="9" spans="1:4" ht="17" x14ac:dyDescent="0.2">
      <c r="A9">
        <v>1</v>
      </c>
      <c r="B9" s="4" t="s">
        <v>309</v>
      </c>
      <c r="C9">
        <v>1.3</v>
      </c>
    </row>
    <row r="10" spans="1:4" ht="17" x14ac:dyDescent="0.2">
      <c r="A10">
        <v>1</v>
      </c>
      <c r="B10" s="4" t="s">
        <v>342</v>
      </c>
      <c r="C10">
        <v>1.3</v>
      </c>
    </row>
    <row r="11" spans="1:4" ht="17" x14ac:dyDescent="0.2">
      <c r="A11">
        <v>1</v>
      </c>
      <c r="B11" s="4" t="s">
        <v>364</v>
      </c>
      <c r="C11">
        <v>1.3</v>
      </c>
    </row>
    <row r="12" spans="1:4" x14ac:dyDescent="0.2">
      <c r="A12" s="1">
        <v>1</v>
      </c>
      <c r="B12" t="s">
        <v>261</v>
      </c>
      <c r="C12">
        <v>1.3</v>
      </c>
    </row>
    <row r="13" spans="1:4" ht="17" x14ac:dyDescent="0.2">
      <c r="A13" s="1">
        <v>1</v>
      </c>
      <c r="B13" s="4" t="s">
        <v>404</v>
      </c>
      <c r="C13">
        <v>1</v>
      </c>
    </row>
    <row r="14" spans="1:4" ht="17" x14ac:dyDescent="0.2">
      <c r="A14" s="1">
        <v>1</v>
      </c>
      <c r="B14" s="4" t="s">
        <v>405</v>
      </c>
      <c r="C14">
        <v>1.3</v>
      </c>
    </row>
    <row r="15" spans="1:4" ht="17" x14ac:dyDescent="0.2">
      <c r="A15">
        <v>2</v>
      </c>
      <c r="B15" s="4" t="s">
        <v>258</v>
      </c>
      <c r="C15">
        <v>1</v>
      </c>
    </row>
    <row r="16" spans="1:4" ht="17" x14ac:dyDescent="0.2">
      <c r="A16">
        <v>2</v>
      </c>
      <c r="B16" s="4" t="s">
        <v>400</v>
      </c>
      <c r="C16">
        <v>1</v>
      </c>
    </row>
    <row r="17" spans="1:3" ht="17" x14ac:dyDescent="0.2">
      <c r="A17">
        <v>2</v>
      </c>
      <c r="B17" s="4" t="s">
        <v>259</v>
      </c>
      <c r="C17">
        <v>1</v>
      </c>
    </row>
    <row r="18" spans="1:3" ht="17" x14ac:dyDescent="0.2">
      <c r="A18">
        <v>2</v>
      </c>
      <c r="B18" s="4" t="s">
        <v>268</v>
      </c>
      <c r="C18">
        <v>1</v>
      </c>
    </row>
    <row r="19" spans="1:3" ht="17" x14ac:dyDescent="0.2">
      <c r="A19">
        <v>2</v>
      </c>
      <c r="B19" s="4" t="s">
        <v>306</v>
      </c>
      <c r="C19">
        <v>1</v>
      </c>
    </row>
    <row r="20" spans="1:3" ht="17" x14ac:dyDescent="0.2">
      <c r="A20">
        <v>2</v>
      </c>
      <c r="B20" s="4" t="s">
        <v>305</v>
      </c>
      <c r="C20">
        <v>0</v>
      </c>
    </row>
    <row r="21" spans="1:3" x14ac:dyDescent="0.2">
      <c r="A21">
        <v>2</v>
      </c>
      <c r="B21" t="s">
        <v>260</v>
      </c>
      <c r="C21">
        <v>1.5</v>
      </c>
    </row>
    <row r="22" spans="1:3" ht="17" x14ac:dyDescent="0.2">
      <c r="A22">
        <v>2</v>
      </c>
      <c r="B22" s="4" t="s">
        <v>309</v>
      </c>
      <c r="C22">
        <v>1.5</v>
      </c>
    </row>
    <row r="23" spans="1:3" ht="17" x14ac:dyDescent="0.2">
      <c r="A23">
        <v>2</v>
      </c>
      <c r="B23" s="4" t="s">
        <v>342</v>
      </c>
      <c r="C23">
        <v>1.5</v>
      </c>
    </row>
    <row r="24" spans="1:3" ht="17" x14ac:dyDescent="0.2">
      <c r="A24">
        <v>2</v>
      </c>
      <c r="B24" s="4" t="s">
        <v>364</v>
      </c>
      <c r="C24">
        <v>1.5</v>
      </c>
    </row>
    <row r="25" spans="1:3" x14ac:dyDescent="0.2">
      <c r="A25" s="1">
        <v>2</v>
      </c>
      <c r="B25" t="s">
        <v>261</v>
      </c>
      <c r="C25">
        <v>1.5</v>
      </c>
    </row>
    <row r="26" spans="1:3" ht="17" x14ac:dyDescent="0.2">
      <c r="A26" s="1">
        <v>2</v>
      </c>
      <c r="B26" s="4" t="s">
        <v>404</v>
      </c>
      <c r="C26">
        <v>1</v>
      </c>
    </row>
    <row r="27" spans="1:3" ht="17" x14ac:dyDescent="0.2">
      <c r="A27" s="1">
        <v>2</v>
      </c>
      <c r="B27" s="4" t="s">
        <v>405</v>
      </c>
      <c r="C27">
        <v>1.5</v>
      </c>
    </row>
    <row r="28" spans="1:3" ht="17" x14ac:dyDescent="0.2">
      <c r="A28">
        <v>3</v>
      </c>
      <c r="B28" s="4" t="s">
        <v>258</v>
      </c>
      <c r="C28">
        <v>1</v>
      </c>
    </row>
    <row r="29" spans="1:3" ht="17" x14ac:dyDescent="0.2">
      <c r="A29">
        <v>3</v>
      </c>
      <c r="B29" s="4" t="s">
        <v>400</v>
      </c>
      <c r="C29">
        <v>1</v>
      </c>
    </row>
    <row r="30" spans="1:3" ht="17" x14ac:dyDescent="0.2">
      <c r="A30">
        <v>3</v>
      </c>
      <c r="B30" s="4" t="s">
        <v>259</v>
      </c>
      <c r="C30">
        <v>1</v>
      </c>
    </row>
    <row r="31" spans="1:3" ht="17" x14ac:dyDescent="0.2">
      <c r="A31">
        <v>3</v>
      </c>
      <c r="B31" s="4" t="s">
        <v>268</v>
      </c>
      <c r="C31">
        <v>1</v>
      </c>
    </row>
    <row r="32" spans="1:3" ht="17" x14ac:dyDescent="0.2">
      <c r="A32">
        <v>3</v>
      </c>
      <c r="B32" s="4" t="s">
        <v>306</v>
      </c>
      <c r="C32">
        <v>0</v>
      </c>
    </row>
    <row r="33" spans="1:3" ht="17" x14ac:dyDescent="0.2">
      <c r="A33">
        <v>3</v>
      </c>
      <c r="B33" s="4" t="s">
        <v>305</v>
      </c>
      <c r="C33">
        <v>0</v>
      </c>
    </row>
    <row r="34" spans="1:3" x14ac:dyDescent="0.2">
      <c r="A34">
        <v>3</v>
      </c>
      <c r="B34" t="s">
        <v>260</v>
      </c>
      <c r="C34">
        <v>1.4</v>
      </c>
    </row>
    <row r="35" spans="1:3" ht="17" x14ac:dyDescent="0.2">
      <c r="A35">
        <v>3</v>
      </c>
      <c r="B35" s="4" t="s">
        <v>309</v>
      </c>
      <c r="C35">
        <v>1.4</v>
      </c>
    </row>
    <row r="36" spans="1:3" ht="17" x14ac:dyDescent="0.2">
      <c r="A36">
        <v>3</v>
      </c>
      <c r="B36" s="4" t="s">
        <v>342</v>
      </c>
      <c r="C36">
        <v>1.4</v>
      </c>
    </row>
    <row r="37" spans="1:3" ht="17" x14ac:dyDescent="0.2">
      <c r="A37">
        <v>3</v>
      </c>
      <c r="B37" s="4" t="s">
        <v>364</v>
      </c>
      <c r="C37">
        <v>0</v>
      </c>
    </row>
    <row r="38" spans="1:3" x14ac:dyDescent="0.2">
      <c r="A38" s="1">
        <v>3</v>
      </c>
      <c r="B38" t="s">
        <v>261</v>
      </c>
      <c r="C38">
        <v>1.4</v>
      </c>
    </row>
    <row r="39" spans="1:3" ht="17" x14ac:dyDescent="0.2">
      <c r="A39" s="1">
        <v>3</v>
      </c>
      <c r="B39" s="4" t="s">
        <v>404</v>
      </c>
      <c r="C39">
        <v>1</v>
      </c>
    </row>
    <row r="40" spans="1:3" ht="17" x14ac:dyDescent="0.2">
      <c r="A40" s="1">
        <v>3</v>
      </c>
      <c r="B40" s="4" t="s">
        <v>405</v>
      </c>
      <c r="C40">
        <v>1.4</v>
      </c>
    </row>
    <row r="41" spans="1:3" ht="17" x14ac:dyDescent="0.2">
      <c r="A41">
        <v>4</v>
      </c>
      <c r="B41" s="4" t="s">
        <v>258</v>
      </c>
      <c r="C41">
        <v>0</v>
      </c>
    </row>
    <row r="42" spans="1:3" ht="17" x14ac:dyDescent="0.2">
      <c r="A42">
        <v>4</v>
      </c>
      <c r="B42" s="4" t="s">
        <v>400</v>
      </c>
      <c r="C42">
        <v>0</v>
      </c>
    </row>
    <row r="43" spans="1:3" ht="17" x14ac:dyDescent="0.2">
      <c r="A43">
        <v>4</v>
      </c>
      <c r="B43" s="4" t="s">
        <v>259</v>
      </c>
      <c r="C43">
        <v>1</v>
      </c>
    </row>
    <row r="44" spans="1:3" ht="17" x14ac:dyDescent="0.2">
      <c r="A44">
        <v>4</v>
      </c>
      <c r="B44" s="4" t="s">
        <v>268</v>
      </c>
      <c r="C44">
        <v>1</v>
      </c>
    </row>
    <row r="45" spans="1:3" ht="17" x14ac:dyDescent="0.2">
      <c r="A45">
        <v>4</v>
      </c>
      <c r="B45" s="4" t="s">
        <v>306</v>
      </c>
      <c r="C45">
        <v>1</v>
      </c>
    </row>
    <row r="46" spans="1:3" ht="17" x14ac:dyDescent="0.2">
      <c r="A46">
        <v>4</v>
      </c>
      <c r="B46" s="4" t="s">
        <v>305</v>
      </c>
      <c r="C46">
        <v>0</v>
      </c>
    </row>
    <row r="47" spans="1:3" x14ac:dyDescent="0.2">
      <c r="A47">
        <v>4</v>
      </c>
      <c r="B47" t="s">
        <v>260</v>
      </c>
      <c r="C47">
        <v>1.4</v>
      </c>
    </row>
    <row r="48" spans="1:3" ht="17" x14ac:dyDescent="0.2">
      <c r="A48">
        <v>4</v>
      </c>
      <c r="B48" s="4" t="s">
        <v>309</v>
      </c>
      <c r="C48">
        <v>1.4</v>
      </c>
    </row>
    <row r="49" spans="1:3" ht="17" x14ac:dyDescent="0.2">
      <c r="A49">
        <v>4</v>
      </c>
      <c r="B49" s="4" t="s">
        <v>342</v>
      </c>
      <c r="C49">
        <v>1.4</v>
      </c>
    </row>
    <row r="50" spans="1:3" ht="17" x14ac:dyDescent="0.2">
      <c r="A50">
        <v>4</v>
      </c>
      <c r="B50" s="4" t="s">
        <v>364</v>
      </c>
      <c r="C50">
        <v>1.4</v>
      </c>
    </row>
    <row r="51" spans="1:3" x14ac:dyDescent="0.2">
      <c r="A51" s="1">
        <v>4</v>
      </c>
      <c r="B51" t="s">
        <v>261</v>
      </c>
      <c r="C51">
        <v>1.4</v>
      </c>
    </row>
    <row r="52" spans="1:3" ht="17" x14ac:dyDescent="0.2">
      <c r="A52" s="1">
        <v>4</v>
      </c>
      <c r="B52" s="4" t="s">
        <v>404</v>
      </c>
      <c r="C52">
        <v>1</v>
      </c>
    </row>
    <row r="53" spans="1:3" ht="17" x14ac:dyDescent="0.2">
      <c r="A53" s="1">
        <v>4</v>
      </c>
      <c r="B53" s="4" t="s">
        <v>405</v>
      </c>
      <c r="C53">
        <v>1.4</v>
      </c>
    </row>
    <row r="54" spans="1:3" ht="17" x14ac:dyDescent="0.2">
      <c r="A54">
        <v>5</v>
      </c>
      <c r="B54" s="4" t="s">
        <v>258</v>
      </c>
      <c r="C54">
        <v>0</v>
      </c>
    </row>
    <row r="55" spans="1:3" ht="17" x14ac:dyDescent="0.2">
      <c r="A55">
        <v>5</v>
      </c>
      <c r="B55" s="4" t="s">
        <v>400</v>
      </c>
      <c r="C55">
        <v>0</v>
      </c>
    </row>
    <row r="56" spans="1:3" ht="17" x14ac:dyDescent="0.2">
      <c r="A56">
        <v>5</v>
      </c>
      <c r="B56" s="4" t="s">
        <v>259</v>
      </c>
      <c r="C56">
        <v>1</v>
      </c>
    </row>
    <row r="57" spans="1:3" ht="17" x14ac:dyDescent="0.2">
      <c r="A57">
        <v>5</v>
      </c>
      <c r="B57" s="4" t="s">
        <v>268</v>
      </c>
      <c r="C57">
        <v>1</v>
      </c>
    </row>
    <row r="58" spans="1:3" ht="17" x14ac:dyDescent="0.2">
      <c r="A58">
        <v>5</v>
      </c>
      <c r="B58" s="4" t="s">
        <v>306</v>
      </c>
      <c r="C58">
        <v>1</v>
      </c>
    </row>
    <row r="59" spans="1:3" ht="17" x14ac:dyDescent="0.2">
      <c r="A59">
        <v>5</v>
      </c>
      <c r="B59" s="4" t="s">
        <v>305</v>
      </c>
      <c r="C59">
        <v>0</v>
      </c>
    </row>
    <row r="60" spans="1:3" x14ac:dyDescent="0.2">
      <c r="A60">
        <v>5</v>
      </c>
      <c r="B60" t="s">
        <v>260</v>
      </c>
      <c r="C60">
        <v>1.2</v>
      </c>
    </row>
    <row r="61" spans="1:3" ht="17" x14ac:dyDescent="0.2">
      <c r="A61">
        <v>5</v>
      </c>
      <c r="B61" s="4" t="s">
        <v>309</v>
      </c>
      <c r="C61">
        <v>1.2</v>
      </c>
    </row>
    <row r="62" spans="1:3" ht="17" x14ac:dyDescent="0.2">
      <c r="A62">
        <v>5</v>
      </c>
      <c r="B62" s="4" t="s">
        <v>342</v>
      </c>
      <c r="C62">
        <v>1.2</v>
      </c>
    </row>
    <row r="63" spans="1:3" ht="17" x14ac:dyDescent="0.2">
      <c r="A63">
        <v>5</v>
      </c>
      <c r="B63" s="4" t="s">
        <v>364</v>
      </c>
      <c r="C63">
        <v>1.2</v>
      </c>
    </row>
    <row r="64" spans="1:3" x14ac:dyDescent="0.2">
      <c r="A64" s="1">
        <v>5</v>
      </c>
      <c r="B64" t="s">
        <v>261</v>
      </c>
      <c r="C64">
        <v>1.2</v>
      </c>
    </row>
    <row r="65" spans="1:3" ht="17" x14ac:dyDescent="0.2">
      <c r="A65" s="1">
        <v>5</v>
      </c>
      <c r="B65" s="4" t="s">
        <v>404</v>
      </c>
      <c r="C65">
        <v>1</v>
      </c>
    </row>
    <row r="66" spans="1:3" ht="17" x14ac:dyDescent="0.2">
      <c r="A66" s="1">
        <v>5</v>
      </c>
      <c r="B66" s="4" t="s">
        <v>405</v>
      </c>
      <c r="C66">
        <v>1.2</v>
      </c>
    </row>
    <row r="67" spans="1:3" ht="17" x14ac:dyDescent="0.2">
      <c r="A67">
        <v>7</v>
      </c>
      <c r="B67" s="4" t="s">
        <v>258</v>
      </c>
      <c r="C67">
        <v>0</v>
      </c>
    </row>
    <row r="68" spans="1:3" ht="17" x14ac:dyDescent="0.2">
      <c r="A68">
        <v>7</v>
      </c>
      <c r="B68" s="4" t="s">
        <v>400</v>
      </c>
      <c r="C68">
        <v>0</v>
      </c>
    </row>
    <row r="69" spans="1:3" ht="17" x14ac:dyDescent="0.2">
      <c r="A69">
        <v>7</v>
      </c>
      <c r="B69" s="4" t="s">
        <v>259</v>
      </c>
      <c r="C69">
        <v>0.2</v>
      </c>
    </row>
    <row r="70" spans="1:3" ht="17" x14ac:dyDescent="0.2">
      <c r="A70">
        <v>7</v>
      </c>
      <c r="B70" s="4" t="s">
        <v>268</v>
      </c>
      <c r="C70">
        <v>0.2</v>
      </c>
    </row>
    <row r="71" spans="1:3" ht="17" x14ac:dyDescent="0.2">
      <c r="A71">
        <v>7</v>
      </c>
      <c r="B71" s="4" t="s">
        <v>306</v>
      </c>
      <c r="C71">
        <v>0.2</v>
      </c>
    </row>
    <row r="72" spans="1:3" ht="17" x14ac:dyDescent="0.2">
      <c r="A72">
        <v>7</v>
      </c>
      <c r="B72" s="4" t="s">
        <v>305</v>
      </c>
      <c r="C72">
        <v>0</v>
      </c>
    </row>
    <row r="73" spans="1:3" x14ac:dyDescent="0.2">
      <c r="A73">
        <v>7</v>
      </c>
      <c r="B73" t="s">
        <v>260</v>
      </c>
      <c r="C73">
        <v>0.2</v>
      </c>
    </row>
    <row r="74" spans="1:3" ht="17" x14ac:dyDescent="0.2">
      <c r="A74">
        <v>7</v>
      </c>
      <c r="B74" s="4" t="s">
        <v>309</v>
      </c>
      <c r="C74">
        <v>0.2</v>
      </c>
    </row>
    <row r="75" spans="1:3" ht="17" x14ac:dyDescent="0.2">
      <c r="A75">
        <v>7</v>
      </c>
      <c r="B75" s="4" t="s">
        <v>342</v>
      </c>
      <c r="C75">
        <v>0.2</v>
      </c>
    </row>
    <row r="76" spans="1:3" ht="17" x14ac:dyDescent="0.2">
      <c r="A76">
        <v>7</v>
      </c>
      <c r="B76" s="4" t="s">
        <v>364</v>
      </c>
      <c r="C76">
        <v>0.2</v>
      </c>
    </row>
    <row r="77" spans="1:3" x14ac:dyDescent="0.2">
      <c r="A77" s="1">
        <v>7</v>
      </c>
      <c r="B77" t="s">
        <v>261</v>
      </c>
      <c r="C77">
        <v>0.2</v>
      </c>
    </row>
    <row r="78" spans="1:3" ht="17" x14ac:dyDescent="0.2">
      <c r="A78" s="1">
        <v>7</v>
      </c>
      <c r="B78" s="4" t="s">
        <v>404</v>
      </c>
      <c r="C78">
        <v>0.2</v>
      </c>
    </row>
    <row r="79" spans="1:3" ht="17" x14ac:dyDescent="0.2">
      <c r="A79" s="1">
        <v>7</v>
      </c>
      <c r="B79" s="4" t="s">
        <v>405</v>
      </c>
      <c r="C79">
        <v>0.2</v>
      </c>
    </row>
    <row r="80" spans="1:3" ht="17" x14ac:dyDescent="0.2">
      <c r="A80" s="1">
        <v>9</v>
      </c>
      <c r="B80" s="4" t="s">
        <v>258</v>
      </c>
      <c r="C80">
        <v>0</v>
      </c>
    </row>
    <row r="81" spans="1:3" ht="17" x14ac:dyDescent="0.2">
      <c r="A81" s="1">
        <v>9</v>
      </c>
      <c r="B81" s="4" t="s">
        <v>400</v>
      </c>
      <c r="C81">
        <v>0</v>
      </c>
    </row>
    <row r="82" spans="1:3" ht="17" x14ac:dyDescent="0.2">
      <c r="A82" s="1">
        <v>9</v>
      </c>
      <c r="B82" s="4" t="s">
        <v>259</v>
      </c>
      <c r="C82">
        <v>0.2</v>
      </c>
    </row>
    <row r="83" spans="1:3" ht="17" x14ac:dyDescent="0.2">
      <c r="A83" s="1">
        <v>9</v>
      </c>
      <c r="B83" s="4" t="s">
        <v>268</v>
      </c>
      <c r="C83">
        <v>0.2</v>
      </c>
    </row>
    <row r="84" spans="1:3" ht="17" x14ac:dyDescent="0.2">
      <c r="A84" s="1">
        <v>9</v>
      </c>
      <c r="B84" s="4" t="s">
        <v>306</v>
      </c>
      <c r="C84">
        <v>0.2</v>
      </c>
    </row>
    <row r="85" spans="1:3" ht="17" x14ac:dyDescent="0.2">
      <c r="A85" s="1">
        <v>9</v>
      </c>
      <c r="B85" s="4" t="s">
        <v>305</v>
      </c>
      <c r="C85">
        <v>0</v>
      </c>
    </row>
    <row r="86" spans="1:3" x14ac:dyDescent="0.2">
      <c r="A86" s="1">
        <v>9</v>
      </c>
      <c r="B86" t="s">
        <v>260</v>
      </c>
      <c r="C86">
        <v>0.2</v>
      </c>
    </row>
    <row r="87" spans="1:3" ht="17" x14ac:dyDescent="0.2">
      <c r="A87" s="1">
        <v>9</v>
      </c>
      <c r="B87" s="4" t="s">
        <v>309</v>
      </c>
      <c r="C87">
        <v>0.2</v>
      </c>
    </row>
    <row r="88" spans="1:3" ht="17" x14ac:dyDescent="0.2">
      <c r="A88" s="1">
        <v>9</v>
      </c>
      <c r="B88" s="4" t="s">
        <v>342</v>
      </c>
      <c r="C88">
        <v>0.2</v>
      </c>
    </row>
    <row r="89" spans="1:3" ht="17" x14ac:dyDescent="0.2">
      <c r="A89" s="1">
        <v>9</v>
      </c>
      <c r="B89" s="4" t="s">
        <v>364</v>
      </c>
      <c r="C89">
        <v>0.2</v>
      </c>
    </row>
    <row r="90" spans="1:3" x14ac:dyDescent="0.2">
      <c r="A90" s="1">
        <v>9</v>
      </c>
      <c r="B90" t="s">
        <v>261</v>
      </c>
      <c r="C90">
        <v>0.2</v>
      </c>
    </row>
    <row r="91" spans="1:3" ht="17" x14ac:dyDescent="0.2">
      <c r="A91" s="1">
        <v>9</v>
      </c>
      <c r="B91" s="4" t="s">
        <v>404</v>
      </c>
      <c r="C91">
        <v>0.2</v>
      </c>
    </row>
    <row r="92" spans="1:3" ht="17" x14ac:dyDescent="0.2">
      <c r="A92" s="1">
        <v>9</v>
      </c>
      <c r="B92" s="4" t="s">
        <v>405</v>
      </c>
      <c r="C92">
        <v>0.2</v>
      </c>
    </row>
    <row r="93" spans="1:3" ht="17" x14ac:dyDescent="0.2">
      <c r="A93" s="1">
        <v>10</v>
      </c>
      <c r="B93" s="4" t="s">
        <v>258</v>
      </c>
      <c r="C93">
        <v>0.5</v>
      </c>
    </row>
    <row r="94" spans="1:3" ht="17" x14ac:dyDescent="0.2">
      <c r="A94" s="1">
        <v>10</v>
      </c>
      <c r="B94" s="4" t="s">
        <v>400</v>
      </c>
      <c r="C94">
        <v>0.5</v>
      </c>
    </row>
    <row r="95" spans="1:3" ht="17" x14ac:dyDescent="0.2">
      <c r="A95" s="1">
        <v>10</v>
      </c>
      <c r="B95" s="4" t="s">
        <v>259</v>
      </c>
      <c r="C95">
        <v>0.5</v>
      </c>
    </row>
    <row r="96" spans="1:3" ht="17" x14ac:dyDescent="0.2">
      <c r="A96" s="1">
        <v>10</v>
      </c>
      <c r="B96" s="4" t="s">
        <v>268</v>
      </c>
      <c r="C96">
        <v>0.5</v>
      </c>
    </row>
    <row r="97" spans="1:3" ht="17" x14ac:dyDescent="0.2">
      <c r="A97" s="1">
        <v>10</v>
      </c>
      <c r="B97" s="4" t="s">
        <v>306</v>
      </c>
      <c r="C97">
        <v>0.5</v>
      </c>
    </row>
    <row r="98" spans="1:3" ht="17" x14ac:dyDescent="0.2">
      <c r="A98" s="1">
        <v>10</v>
      </c>
      <c r="B98" s="4" t="s">
        <v>305</v>
      </c>
      <c r="C98">
        <v>0</v>
      </c>
    </row>
    <row r="99" spans="1:3" x14ac:dyDescent="0.2">
      <c r="A99" s="1">
        <v>10</v>
      </c>
      <c r="B99" t="s">
        <v>260</v>
      </c>
      <c r="C99">
        <v>0</v>
      </c>
    </row>
    <row r="100" spans="1:3" ht="17" x14ac:dyDescent="0.2">
      <c r="A100" s="1">
        <v>10</v>
      </c>
      <c r="B100" s="4" t="s">
        <v>309</v>
      </c>
      <c r="C100">
        <v>0</v>
      </c>
    </row>
    <row r="101" spans="1:3" ht="17" x14ac:dyDescent="0.2">
      <c r="A101" s="1">
        <v>10</v>
      </c>
      <c r="B101" s="4" t="s">
        <v>342</v>
      </c>
      <c r="C101">
        <v>0</v>
      </c>
    </row>
    <row r="102" spans="1:3" ht="17" x14ac:dyDescent="0.2">
      <c r="A102" s="1">
        <v>10</v>
      </c>
      <c r="B102" s="4" t="s">
        <v>364</v>
      </c>
      <c r="C102">
        <v>0</v>
      </c>
    </row>
    <row r="103" spans="1:3" x14ac:dyDescent="0.2">
      <c r="A103" s="1">
        <v>10</v>
      </c>
      <c r="B103" t="s">
        <v>261</v>
      </c>
      <c r="C103">
        <v>0</v>
      </c>
    </row>
    <row r="104" spans="1:3" ht="17" x14ac:dyDescent="0.2">
      <c r="A104" s="1">
        <v>10</v>
      </c>
      <c r="B104" s="4" t="s">
        <v>404</v>
      </c>
      <c r="C104">
        <v>0.5</v>
      </c>
    </row>
    <row r="105" spans="1:3" ht="17" x14ac:dyDescent="0.2">
      <c r="A105" s="1">
        <v>10</v>
      </c>
      <c r="B105" s="4" t="s">
        <v>405</v>
      </c>
      <c r="C105">
        <v>0</v>
      </c>
    </row>
    <row r="106" spans="1:3" ht="17" x14ac:dyDescent="0.2">
      <c r="A106" s="1" t="s">
        <v>1</v>
      </c>
      <c r="B106" s="4" t="s">
        <v>258</v>
      </c>
      <c r="C106">
        <v>0</v>
      </c>
    </row>
    <row r="107" spans="1:3" ht="17" x14ac:dyDescent="0.2">
      <c r="A107" s="1" t="s">
        <v>1</v>
      </c>
      <c r="B107" s="4" t="s">
        <v>400</v>
      </c>
      <c r="C107">
        <v>0</v>
      </c>
    </row>
    <row r="108" spans="1:3" ht="17" x14ac:dyDescent="0.2">
      <c r="A108" s="1" t="s">
        <v>1</v>
      </c>
      <c r="B108" s="4" t="s">
        <v>259</v>
      </c>
      <c r="C108">
        <v>0</v>
      </c>
    </row>
    <row r="109" spans="1:3" ht="17" x14ac:dyDescent="0.2">
      <c r="A109" s="1" t="s">
        <v>1</v>
      </c>
      <c r="B109" s="4" t="s">
        <v>268</v>
      </c>
      <c r="C109">
        <v>0</v>
      </c>
    </row>
    <row r="110" spans="1:3" ht="17" x14ac:dyDescent="0.2">
      <c r="A110" s="1" t="s">
        <v>1</v>
      </c>
      <c r="B110" s="4" t="s">
        <v>306</v>
      </c>
      <c r="C110">
        <v>0</v>
      </c>
    </row>
    <row r="111" spans="1:3" ht="17" x14ac:dyDescent="0.2">
      <c r="A111" s="1" t="s">
        <v>1</v>
      </c>
      <c r="B111" s="4" t="s">
        <v>305</v>
      </c>
      <c r="C111">
        <v>0</v>
      </c>
    </row>
    <row r="112" spans="1:3" x14ac:dyDescent="0.2">
      <c r="A112" s="1" t="s">
        <v>1</v>
      </c>
      <c r="B112" t="s">
        <v>260</v>
      </c>
      <c r="C112">
        <v>1</v>
      </c>
    </row>
    <row r="113" spans="1:3" ht="17" x14ac:dyDescent="0.2">
      <c r="A113" s="1" t="s">
        <v>1</v>
      </c>
      <c r="B113" s="4" t="s">
        <v>309</v>
      </c>
      <c r="C113">
        <v>1</v>
      </c>
    </row>
    <row r="114" spans="1:3" ht="17" x14ac:dyDescent="0.2">
      <c r="A114" s="1" t="s">
        <v>1</v>
      </c>
      <c r="B114" s="4" t="s">
        <v>342</v>
      </c>
      <c r="C114">
        <v>1</v>
      </c>
    </row>
    <row r="115" spans="1:3" ht="17" x14ac:dyDescent="0.2">
      <c r="A115" s="1" t="s">
        <v>1</v>
      </c>
      <c r="B115" s="4" t="s">
        <v>364</v>
      </c>
      <c r="C115">
        <v>1</v>
      </c>
    </row>
    <row r="116" spans="1:3" x14ac:dyDescent="0.2">
      <c r="A116" s="1" t="s">
        <v>1</v>
      </c>
      <c r="B116" t="s">
        <v>261</v>
      </c>
      <c r="C116">
        <v>1</v>
      </c>
    </row>
    <row r="117" spans="1:3" ht="17" x14ac:dyDescent="0.2">
      <c r="A117" s="1" t="s">
        <v>1</v>
      </c>
      <c r="B117" s="4" t="s">
        <v>404</v>
      </c>
      <c r="C117">
        <v>0</v>
      </c>
    </row>
    <row r="118" spans="1:3" ht="17" x14ac:dyDescent="0.2">
      <c r="A118" s="1" t="s">
        <v>1</v>
      </c>
      <c r="B118" s="4" t="s">
        <v>405</v>
      </c>
      <c r="C118">
        <v>1</v>
      </c>
    </row>
    <row r="119" spans="1:3" ht="17" x14ac:dyDescent="0.2">
      <c r="A119" s="1" t="s">
        <v>2</v>
      </c>
      <c r="B119" s="4" t="s">
        <v>258</v>
      </c>
      <c r="C119">
        <v>0</v>
      </c>
    </row>
    <row r="120" spans="1:3" ht="17" x14ac:dyDescent="0.2">
      <c r="A120" s="1" t="s">
        <v>2</v>
      </c>
      <c r="B120" s="4" t="s">
        <v>400</v>
      </c>
      <c r="C120">
        <v>0</v>
      </c>
    </row>
    <row r="121" spans="1:3" ht="17" x14ac:dyDescent="0.2">
      <c r="A121" s="1" t="s">
        <v>2</v>
      </c>
      <c r="B121" s="4" t="s">
        <v>259</v>
      </c>
      <c r="C121">
        <v>0</v>
      </c>
    </row>
    <row r="122" spans="1:3" ht="17" x14ac:dyDescent="0.2">
      <c r="A122" s="1" t="s">
        <v>2</v>
      </c>
      <c r="B122" s="4" t="s">
        <v>268</v>
      </c>
      <c r="C122">
        <v>0</v>
      </c>
    </row>
    <row r="123" spans="1:3" ht="17" x14ac:dyDescent="0.2">
      <c r="A123" s="1" t="s">
        <v>2</v>
      </c>
      <c r="B123" s="4" t="s">
        <v>306</v>
      </c>
      <c r="C123">
        <v>0</v>
      </c>
    </row>
    <row r="124" spans="1:3" ht="17" x14ac:dyDescent="0.2">
      <c r="A124" s="1" t="s">
        <v>2</v>
      </c>
      <c r="B124" s="4" t="s">
        <v>305</v>
      </c>
      <c r="C124">
        <v>0</v>
      </c>
    </row>
    <row r="125" spans="1:3" x14ac:dyDescent="0.2">
      <c r="A125" s="1" t="s">
        <v>2</v>
      </c>
      <c r="B125" t="s">
        <v>260</v>
      </c>
      <c r="C125">
        <v>0.5</v>
      </c>
    </row>
    <row r="126" spans="1:3" ht="17" x14ac:dyDescent="0.2">
      <c r="A126" s="1" t="s">
        <v>2</v>
      </c>
      <c r="B126" s="4" t="s">
        <v>309</v>
      </c>
      <c r="C126">
        <v>0.5</v>
      </c>
    </row>
    <row r="127" spans="1:3" ht="17" x14ac:dyDescent="0.2">
      <c r="A127" s="1" t="s">
        <v>2</v>
      </c>
      <c r="B127" s="4" t="s">
        <v>342</v>
      </c>
      <c r="C127">
        <v>0.5</v>
      </c>
    </row>
    <row r="128" spans="1:3" ht="17" x14ac:dyDescent="0.2">
      <c r="A128" s="1" t="s">
        <v>2</v>
      </c>
      <c r="B128" s="4" t="s">
        <v>364</v>
      </c>
      <c r="C128">
        <v>0.5</v>
      </c>
    </row>
    <row r="129" spans="1:3" x14ac:dyDescent="0.2">
      <c r="A129" s="1" t="s">
        <v>2</v>
      </c>
      <c r="B129" t="s">
        <v>261</v>
      </c>
      <c r="C129">
        <v>0.5</v>
      </c>
    </row>
    <row r="130" spans="1:3" ht="17" x14ac:dyDescent="0.2">
      <c r="A130" s="1" t="s">
        <v>2</v>
      </c>
      <c r="B130" s="4" t="s">
        <v>404</v>
      </c>
      <c r="C130">
        <v>0</v>
      </c>
    </row>
    <row r="131" spans="1:3" ht="17" x14ac:dyDescent="0.2">
      <c r="A131" s="1" t="s">
        <v>2</v>
      </c>
      <c r="B131" s="4" t="s">
        <v>405</v>
      </c>
      <c r="C131">
        <v>0.5</v>
      </c>
    </row>
    <row r="132" spans="1:3" ht="17" x14ac:dyDescent="0.2">
      <c r="A132" s="1" t="s">
        <v>3</v>
      </c>
      <c r="B132" s="4" t="s">
        <v>258</v>
      </c>
      <c r="C132">
        <v>1</v>
      </c>
    </row>
    <row r="133" spans="1:3" ht="17" x14ac:dyDescent="0.2">
      <c r="A133" s="1" t="s">
        <v>3</v>
      </c>
      <c r="B133" s="4" t="s">
        <v>400</v>
      </c>
      <c r="C133">
        <v>1</v>
      </c>
    </row>
    <row r="134" spans="1:3" ht="17" x14ac:dyDescent="0.2">
      <c r="A134" s="1" t="s">
        <v>3</v>
      </c>
      <c r="B134" s="4" t="s">
        <v>259</v>
      </c>
      <c r="C134">
        <v>1</v>
      </c>
    </row>
    <row r="135" spans="1:3" ht="17" x14ac:dyDescent="0.2">
      <c r="A135" s="1" t="s">
        <v>3</v>
      </c>
      <c r="B135" s="4" t="s">
        <v>268</v>
      </c>
      <c r="C135">
        <v>1</v>
      </c>
    </row>
    <row r="136" spans="1:3" ht="17" x14ac:dyDescent="0.2">
      <c r="A136" s="1" t="s">
        <v>3</v>
      </c>
      <c r="B136" s="4" t="s">
        <v>306</v>
      </c>
      <c r="C136">
        <v>1</v>
      </c>
    </row>
    <row r="137" spans="1:3" ht="17" x14ac:dyDescent="0.2">
      <c r="A137" s="1" t="s">
        <v>3</v>
      </c>
      <c r="B137" s="4" t="s">
        <v>305</v>
      </c>
      <c r="C137">
        <v>0</v>
      </c>
    </row>
    <row r="138" spans="1:3" x14ac:dyDescent="0.2">
      <c r="A138" s="1" t="s">
        <v>3</v>
      </c>
      <c r="B138" t="s">
        <v>260</v>
      </c>
      <c r="C138">
        <v>1</v>
      </c>
    </row>
    <row r="139" spans="1:3" ht="17" x14ac:dyDescent="0.2">
      <c r="A139" s="1" t="s">
        <v>3</v>
      </c>
      <c r="B139" s="4" t="s">
        <v>309</v>
      </c>
      <c r="C139">
        <v>1</v>
      </c>
    </row>
    <row r="140" spans="1:3" ht="17" x14ac:dyDescent="0.2">
      <c r="A140" s="1" t="s">
        <v>3</v>
      </c>
      <c r="B140" s="4" t="s">
        <v>342</v>
      </c>
      <c r="C140">
        <v>1</v>
      </c>
    </row>
    <row r="141" spans="1:3" ht="17" x14ac:dyDescent="0.2">
      <c r="A141" s="1" t="s">
        <v>3</v>
      </c>
      <c r="B141" s="4" t="s">
        <v>364</v>
      </c>
      <c r="C141">
        <v>1</v>
      </c>
    </row>
    <row r="142" spans="1:3" x14ac:dyDescent="0.2">
      <c r="A142" s="1" t="s">
        <v>3</v>
      </c>
      <c r="B142" t="s">
        <v>261</v>
      </c>
      <c r="C142">
        <v>1</v>
      </c>
    </row>
    <row r="143" spans="1:3" ht="17" x14ac:dyDescent="0.2">
      <c r="A143" s="1" t="s">
        <v>3</v>
      </c>
      <c r="B143" s="4" t="s">
        <v>404</v>
      </c>
      <c r="C143">
        <v>1</v>
      </c>
    </row>
    <row r="144" spans="1:3" ht="17" x14ac:dyDescent="0.2">
      <c r="A144" s="1" t="s">
        <v>3</v>
      </c>
      <c r="B144" s="4" t="s">
        <v>405</v>
      </c>
      <c r="C144">
        <v>1</v>
      </c>
    </row>
    <row r="145" spans="1:3" ht="17" x14ac:dyDescent="0.2">
      <c r="A145" s="1" t="s">
        <v>4</v>
      </c>
      <c r="B145" s="4" t="s">
        <v>258</v>
      </c>
      <c r="C145">
        <v>1</v>
      </c>
    </row>
    <row r="146" spans="1:3" ht="17" x14ac:dyDescent="0.2">
      <c r="A146" s="1" t="s">
        <v>4</v>
      </c>
      <c r="B146" s="4" t="s">
        <v>400</v>
      </c>
      <c r="C146">
        <v>1</v>
      </c>
    </row>
    <row r="147" spans="1:3" ht="17" x14ac:dyDescent="0.2">
      <c r="A147" s="1" t="s">
        <v>4</v>
      </c>
      <c r="B147" s="4" t="s">
        <v>259</v>
      </c>
      <c r="C147">
        <v>1</v>
      </c>
    </row>
    <row r="148" spans="1:3" ht="17" x14ac:dyDescent="0.2">
      <c r="A148" s="1" t="s">
        <v>4</v>
      </c>
      <c r="B148" s="4" t="s">
        <v>268</v>
      </c>
      <c r="C148">
        <v>1</v>
      </c>
    </row>
    <row r="149" spans="1:3" ht="17" x14ac:dyDescent="0.2">
      <c r="A149" s="1" t="s">
        <v>4</v>
      </c>
      <c r="B149" s="4" t="s">
        <v>306</v>
      </c>
      <c r="C149">
        <v>1</v>
      </c>
    </row>
    <row r="150" spans="1:3" ht="17" x14ac:dyDescent="0.2">
      <c r="A150" s="1" t="s">
        <v>4</v>
      </c>
      <c r="B150" s="4" t="s">
        <v>305</v>
      </c>
      <c r="C150">
        <v>0</v>
      </c>
    </row>
    <row r="151" spans="1:3" x14ac:dyDescent="0.2">
      <c r="A151" s="1" t="s">
        <v>4</v>
      </c>
      <c r="B151" t="s">
        <v>260</v>
      </c>
      <c r="C151">
        <v>1</v>
      </c>
    </row>
    <row r="152" spans="1:3" ht="17" x14ac:dyDescent="0.2">
      <c r="A152" s="1" t="s">
        <v>4</v>
      </c>
      <c r="B152" s="4" t="s">
        <v>309</v>
      </c>
      <c r="C152">
        <v>1</v>
      </c>
    </row>
    <row r="153" spans="1:3" ht="17" x14ac:dyDescent="0.2">
      <c r="A153" s="1" t="s">
        <v>4</v>
      </c>
      <c r="B153" s="4" t="s">
        <v>342</v>
      </c>
      <c r="C153">
        <v>1</v>
      </c>
    </row>
    <row r="154" spans="1:3" ht="17" x14ac:dyDescent="0.2">
      <c r="A154" s="1" t="s">
        <v>4</v>
      </c>
      <c r="B154" s="4" t="s">
        <v>364</v>
      </c>
      <c r="C154">
        <v>1</v>
      </c>
    </row>
    <row r="155" spans="1:3" x14ac:dyDescent="0.2">
      <c r="A155" s="1" t="s">
        <v>4</v>
      </c>
      <c r="B155" t="s">
        <v>261</v>
      </c>
      <c r="C155">
        <v>1</v>
      </c>
    </row>
    <row r="156" spans="1:3" ht="17" x14ac:dyDescent="0.2">
      <c r="A156" s="1" t="s">
        <v>4</v>
      </c>
      <c r="B156" s="4" t="s">
        <v>404</v>
      </c>
      <c r="C156">
        <v>1</v>
      </c>
    </row>
    <row r="157" spans="1:3" ht="17" x14ac:dyDescent="0.2">
      <c r="A157" s="1" t="s">
        <v>4</v>
      </c>
      <c r="B157" s="4" t="s">
        <v>405</v>
      </c>
      <c r="C157">
        <v>1</v>
      </c>
    </row>
    <row r="158" spans="1:3" ht="17" x14ac:dyDescent="0.2">
      <c r="A158" s="1" t="s">
        <v>5</v>
      </c>
      <c r="B158" s="4" t="s">
        <v>258</v>
      </c>
      <c r="C158">
        <v>0.5</v>
      </c>
    </row>
    <row r="159" spans="1:3" ht="17" x14ac:dyDescent="0.2">
      <c r="A159" s="1" t="s">
        <v>5</v>
      </c>
      <c r="B159" s="4" t="s">
        <v>400</v>
      </c>
      <c r="C159">
        <v>0.5</v>
      </c>
    </row>
    <row r="160" spans="1:3" ht="17" x14ac:dyDescent="0.2">
      <c r="A160" s="1" t="s">
        <v>5</v>
      </c>
      <c r="B160" s="4" t="s">
        <v>259</v>
      </c>
      <c r="C160">
        <v>0.5</v>
      </c>
    </row>
    <row r="161" spans="1:8" ht="17" x14ac:dyDescent="0.2">
      <c r="A161" s="1" t="s">
        <v>5</v>
      </c>
      <c r="B161" s="4" t="s">
        <v>268</v>
      </c>
      <c r="C161">
        <v>0.5</v>
      </c>
    </row>
    <row r="162" spans="1:8" ht="17" x14ac:dyDescent="0.2">
      <c r="A162" s="1" t="s">
        <v>5</v>
      </c>
      <c r="B162" s="4" t="s">
        <v>306</v>
      </c>
      <c r="C162">
        <v>0.5</v>
      </c>
    </row>
    <row r="163" spans="1:8" ht="17" x14ac:dyDescent="0.2">
      <c r="A163" s="1" t="s">
        <v>5</v>
      </c>
      <c r="B163" s="4" t="s">
        <v>305</v>
      </c>
      <c r="C163">
        <v>0</v>
      </c>
    </row>
    <row r="164" spans="1:8" x14ac:dyDescent="0.2">
      <c r="A164" s="1" t="s">
        <v>5</v>
      </c>
      <c r="B164" t="s">
        <v>260</v>
      </c>
      <c r="C164">
        <v>0.5</v>
      </c>
    </row>
    <row r="165" spans="1:8" ht="17" x14ac:dyDescent="0.2">
      <c r="A165" s="1" t="s">
        <v>5</v>
      </c>
      <c r="B165" s="4" t="s">
        <v>309</v>
      </c>
      <c r="C165">
        <v>0.5</v>
      </c>
    </row>
    <row r="166" spans="1:8" ht="17" x14ac:dyDescent="0.2">
      <c r="A166" s="1" t="s">
        <v>5</v>
      </c>
      <c r="B166" s="4" t="s">
        <v>342</v>
      </c>
      <c r="C166">
        <v>0.5</v>
      </c>
    </row>
    <row r="167" spans="1:8" ht="17" x14ac:dyDescent="0.2">
      <c r="A167" s="1" t="s">
        <v>5</v>
      </c>
      <c r="B167" s="4" t="s">
        <v>364</v>
      </c>
      <c r="C167">
        <v>0.5</v>
      </c>
    </row>
    <row r="168" spans="1:8" x14ac:dyDescent="0.2">
      <c r="A168" s="1" t="s">
        <v>5</v>
      </c>
      <c r="B168" t="s">
        <v>261</v>
      </c>
      <c r="C168">
        <v>0.5</v>
      </c>
    </row>
    <row r="169" spans="1:8" ht="17" x14ac:dyDescent="0.2">
      <c r="A169" s="1" t="s">
        <v>5</v>
      </c>
      <c r="B169" s="4" t="s">
        <v>404</v>
      </c>
      <c r="C169">
        <v>0.5</v>
      </c>
    </row>
    <row r="170" spans="1:8" ht="17" x14ac:dyDescent="0.2">
      <c r="A170" s="1" t="s">
        <v>5</v>
      </c>
      <c r="B170" s="4" t="s">
        <v>405</v>
      </c>
      <c r="C170">
        <v>0.5</v>
      </c>
    </row>
    <row r="171" spans="1:8" x14ac:dyDescent="0.2">
      <c r="A171">
        <v>6</v>
      </c>
      <c r="B171" s="4"/>
      <c r="C171">
        <v>0.2</v>
      </c>
      <c r="D171" s="6" t="s">
        <v>406</v>
      </c>
    </row>
    <row r="172" spans="1:8" x14ac:dyDescent="0.2">
      <c r="A172">
        <v>6</v>
      </c>
      <c r="C172">
        <v>0.5</v>
      </c>
      <c r="D172" s="6">
        <v>64</v>
      </c>
    </row>
    <row r="173" spans="1:8" x14ac:dyDescent="0.2">
      <c r="A173">
        <v>6</v>
      </c>
      <c r="C173">
        <v>1</v>
      </c>
      <c r="D173" s="6">
        <v>62</v>
      </c>
    </row>
    <row r="174" spans="1:8" x14ac:dyDescent="0.2">
      <c r="A174" s="10">
        <v>8</v>
      </c>
      <c r="B174" s="4"/>
      <c r="C174">
        <v>0.5</v>
      </c>
      <c r="D174" s="6" t="s">
        <v>409</v>
      </c>
    </row>
    <row r="175" spans="1:8" ht="17" x14ac:dyDescent="0.2">
      <c r="A175">
        <v>8</v>
      </c>
      <c r="B175" s="4" t="s">
        <v>268</v>
      </c>
      <c r="C175">
        <v>0.5</v>
      </c>
      <c r="D175" s="6" t="s">
        <v>411</v>
      </c>
      <c r="H175" s="6"/>
    </row>
    <row r="176" spans="1:8" ht="17" x14ac:dyDescent="0.2">
      <c r="A176">
        <v>8</v>
      </c>
      <c r="B176" s="4" t="s">
        <v>306</v>
      </c>
      <c r="C176">
        <v>0.5</v>
      </c>
      <c r="D176" s="6" t="s">
        <v>411</v>
      </c>
      <c r="H176" s="6"/>
    </row>
    <row r="177" spans="1:8" ht="17" x14ac:dyDescent="0.2">
      <c r="A177">
        <v>8</v>
      </c>
      <c r="B177" s="4" t="s">
        <v>305</v>
      </c>
      <c r="C177">
        <v>0.5</v>
      </c>
      <c r="D177" s="6" t="s">
        <v>411</v>
      </c>
      <c r="H177" s="6"/>
    </row>
    <row r="178" spans="1:8" x14ac:dyDescent="0.2">
      <c r="A178">
        <v>8</v>
      </c>
      <c r="B178" t="s">
        <v>260</v>
      </c>
      <c r="C178">
        <v>1.2</v>
      </c>
      <c r="D178" s="6" t="s">
        <v>411</v>
      </c>
      <c r="H178" s="6"/>
    </row>
    <row r="179" spans="1:8" ht="17" x14ac:dyDescent="0.2">
      <c r="A179">
        <v>8</v>
      </c>
      <c r="B179" s="4" t="s">
        <v>309</v>
      </c>
      <c r="C179">
        <v>1.2</v>
      </c>
      <c r="D179" s="6" t="s">
        <v>411</v>
      </c>
      <c r="H179" s="6"/>
    </row>
    <row r="180" spans="1:8" ht="17" x14ac:dyDescent="0.2">
      <c r="A180">
        <v>8</v>
      </c>
      <c r="B180" s="4" t="s">
        <v>342</v>
      </c>
      <c r="C180">
        <v>1.2</v>
      </c>
      <c r="D180" s="6" t="s">
        <v>411</v>
      </c>
      <c r="H180" s="6"/>
    </row>
    <row r="181" spans="1:8" ht="17" x14ac:dyDescent="0.2">
      <c r="A181">
        <v>8</v>
      </c>
      <c r="B181" s="4" t="s">
        <v>364</v>
      </c>
      <c r="C181">
        <v>1.2</v>
      </c>
      <c r="D181" s="6" t="s">
        <v>411</v>
      </c>
      <c r="H181" s="6"/>
    </row>
    <row r="182" spans="1:8" x14ac:dyDescent="0.2">
      <c r="A182">
        <v>8</v>
      </c>
      <c r="B182" t="s">
        <v>261</v>
      </c>
      <c r="C182">
        <v>1.2</v>
      </c>
      <c r="D182" s="6" t="s">
        <v>411</v>
      </c>
      <c r="H182" s="6"/>
    </row>
    <row r="183" spans="1:8" ht="17" x14ac:dyDescent="0.2">
      <c r="A183">
        <v>8</v>
      </c>
      <c r="B183" s="4" t="s">
        <v>404</v>
      </c>
      <c r="C183">
        <v>0.5</v>
      </c>
      <c r="D183" s="6" t="s">
        <v>411</v>
      </c>
      <c r="H183" s="6"/>
    </row>
    <row r="184" spans="1:8" ht="17" x14ac:dyDescent="0.2">
      <c r="A184">
        <v>8</v>
      </c>
      <c r="B184" s="4" t="s">
        <v>405</v>
      </c>
      <c r="C184">
        <v>1.2</v>
      </c>
      <c r="D184" s="6" t="s">
        <v>411</v>
      </c>
      <c r="H184"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7</vt:i4>
      </vt:variant>
      <vt:variant>
        <vt:lpstr>Plages nommées</vt:lpstr>
      </vt:variant>
      <vt:variant>
        <vt:i4>5</vt:i4>
      </vt:variant>
    </vt:vector>
  </HeadingPairs>
  <TitlesOfParts>
    <vt:vector size="12" baseType="lpstr">
      <vt:lpstr>Ens ord Manuel</vt:lpstr>
      <vt:lpstr>Ens ord Calcul</vt:lpstr>
      <vt:lpstr>Ens spécialisé</vt:lpstr>
      <vt:lpstr>Liste</vt:lpstr>
      <vt:lpstr>Norme</vt:lpstr>
      <vt:lpstr>Pas Touch</vt:lpstr>
      <vt:lpstr>Pas Touch2</vt:lpstr>
      <vt:lpstr>EmptyCell</vt:lpstr>
      <vt:lpstr>Secteur6</vt:lpstr>
      <vt:lpstr>Secteur8</vt:lpstr>
      <vt:lpstr>SecteursExclus</vt:lpstr>
      <vt:lpstr>Vide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Magasin Lenovo</dc:creator>
  <cp:lastModifiedBy>Microsoft Office User</cp:lastModifiedBy>
  <dcterms:created xsi:type="dcterms:W3CDTF">2025-10-12T11:18:52Z</dcterms:created>
  <dcterms:modified xsi:type="dcterms:W3CDTF">2026-01-18T19:32:37Z</dcterms:modified>
</cp:coreProperties>
</file>